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81" documentId="120_S{2AC9BD13-BADA-5192-A53E-5A8FF88502F6}" xr6:coauthVersionLast="47" xr6:coauthVersionMax="47" xr10:uidLastSave="{F071A4B3-2A6B-4A20-9238-A6D047F4479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5" l="1"/>
  <c r="G39" i="5"/>
  <c r="I39" i="5"/>
  <c r="J39" i="5"/>
  <c r="L39" i="5"/>
  <c r="L7" i="5"/>
  <c r="J7" i="5"/>
  <c r="I7" i="5"/>
  <c r="G7" i="5"/>
  <c r="B7"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40" i="5"/>
  <c r="G40" i="5"/>
  <c r="I40" i="5"/>
  <c r="J40" i="5"/>
  <c r="L40"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<sst xmlns="http://schemas.openxmlformats.org/spreadsheetml/2006/main" count="181556" uniqueCount="39156">
  <si>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</si>
  <si>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</si>
  <si>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</si>
  <si>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</si>
  <si>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</si>
  <si>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</si>
  <si>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</si>
  <si>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</si>
  <si>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</si>
  <si>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</si>
  <si>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</si>
  <si>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</si>
  <si>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</si>
  <si>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</si>
  <si>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</si>
  <si>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</si>
  <si>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</si>
  <si>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</si>
  <si>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</si>
  <si>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</si>
  <si>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</si>
  <si>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</si>
  <si>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</si>
  <si>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</si>
  <si>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</si>
  <si>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</si>
  <si>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</si>
  <si>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</si>
  <si>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</si>
  <si>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</si>
  <si>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</si>
  <si>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</si>
  <si>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</si>
  <si>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</si>
  <si>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</si>
  <si>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</si>
  <si>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</si>
  <si>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</si>
  <si>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</si>
  <si>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</si>
  <si>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</si>
  <si>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</si>
  <si>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</si>
  <si>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</si>
  <si>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</si>
  <si>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</si>
  <si>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</si>
  <si>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</si>
  <si>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</si>
  <si>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</si>
  <si>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</si>
  <si>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</si>
  <si>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</si>
  <si>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</si>
  <si>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</si>
  <si>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</si>
  <si>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</si>
  <si>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</si>
  <si>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</si>
  <si>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</si>
  <si>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</si>
  <si>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</si>
  <si>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</si>
  <si>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</si>
  <si>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</si>
  <si>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</si>
  <si>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</si>
  <si>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</si>
  <si>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</si>
  <si>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</si>
  <si>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</si>
  <si>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</si>
  <si>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</si>
  <si>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</si>
  <si>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</si>
  <si>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</si>
  <si>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</si>
  <si>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</si>
  <si>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</si>
  <si>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</si>
  <si>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</si>
  <si>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</si>
  <si>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</si>
  <si>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</si>
  <si>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</si>
  <si>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</si>
  <si>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</si>
  <si>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</si>
  <si>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</si>
  <si>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</si>
  <si>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</si>
  <si>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</si>
  <si>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</si>
  <si>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</si>
  <si>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</si>
  <si>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</si>
  <si>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</si>
  <si>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</si>
  <si>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</si>
  <si>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</si>
  <si>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</si>
  <si>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</si>
  <si>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</si>
  <si>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</si>
  <si>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</si>
  <si>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</si>
  <si>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</si>
  <si>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</si>
  <si>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</si>
  <si>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</si>
  <si>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</si>
  <si>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</si>
  <si>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</si>
  <si>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</si>
  <si>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</si>
  <si>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</si>
  <si>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</si>
  <si>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</si>
  <si>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</si>
  <si>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</si>
  <si>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</si>
  <si>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</si>
  <si>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</si>
  <si>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</si>
  <si>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</si>
  <si>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</si>
  <si>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</si>
  <si>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</si>
  <si>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</si>
  <si>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</si>
  <si>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</si>
  <si>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</si>
  <si>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</si>
  <si>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</si>
  <si>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</si>
  <si>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</si>
  <si>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</si>
  <si>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</si>
  <si>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</si>
  <si>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</si>
  <si>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</si>
  <si>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</si>
  <si>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</si>
  <si>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</si>
  <si>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</si>
  <si>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</si>
  <si>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</si>
  <si>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</si>
  <si>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</si>
  <si>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</si>
  <si>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</si>
  <si>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</si>
  <si>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</si>
  <si>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</si>
  <si>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</si>
  <si>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</si>
  <si>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</si>
  <si>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</si>
  <si>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</si>
  <si>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</si>
  <si>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</si>
  <si>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</si>
  <si>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</si>
  <si>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</si>
  <si>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</si>
  <si>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</si>
  <si>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</si>
  <si>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</si>
  <si>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</si>
  <si>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</si>
  <si>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</si>
  <si>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</si>
  <si>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</si>
  <si>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</si>
  <si>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</si>
  <si>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</si>
  <si>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</si>
  <si>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</si>
  <si>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</si>
  <si>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</si>
  <si>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</si>
  <si>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</si>
  <si>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</si>
  <si>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</si>
  <si>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</si>
  <si>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</si>
  <si>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</si>
  <si>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</si>
  <si>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</si>
  <si>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</si>
  <si>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</si>
  <si>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</si>
  <si>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</si>
  <si>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</si>
  <si>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</si>
  <si>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</si>
  <si>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</si>
  <si>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</si>
  <si>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</si>
  <si>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</si>
  <si>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</si>
  <si>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</si>
  <si>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</si>
  <si>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</si>
  <si>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</si>
  <si>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</si>
  <si>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</si>
  <si>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</si>
  <si>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</si>
  <si>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</si>
  <si>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</si>
  <si>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</si>
  <si>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</si>
  <si>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</si>
  <si>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</si>
  <si>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</si>
  <si>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</si>
  <si>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</si>
  <si>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</si>
  <si>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</si>
  <si>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</si>
  <si>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</si>
  <si>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</si>
  <si>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</si>
  <si>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</si>
  <si>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</si>
  <si>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</si>
  <si>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</si>
  <si>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</si>
  <si>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</si>
  <si>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</si>
  <si>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</si>
  <si>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</si>
  <si>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</si>
  <si>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</si>
  <si>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</si>
  <si>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</si>
  <si>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</si>
  <si>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</si>
  <si>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</si>
  <si>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</si>
  <si>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</si>
  <si>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</si>
  <si>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</si>
  <si>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</si>
  <si>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</si>
  <si>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</si>
  <si>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</si>
  <si>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</si>
  <si>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</si>
  <si>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</si>
  <si>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</si>
  <si>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</si>
  <si>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</si>
  <si>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</si>
  <si>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</si>
  <si>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</si>
  <si>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</si>
  <si>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</si>
  <si>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</si>
  <si>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</si>
  <si>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</si>
  <si>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</si>
  <si>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</si>
  <si>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</si>
  <si>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</si>
  <si>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</si>
  <si>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</si>
  <si>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</si>
  <si>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</si>
  <si>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</si>
  <si>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</si>
  <si>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</si>
  <si>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</si>
  <si>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</si>
  <si>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</si>
  <si>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</si>
  <si>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</si>
  <si>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</si>
  <si>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</si>
  <si>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</si>
  <si>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</si>
  <si>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</si>
  <si>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</si>
  <si>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</si>
  <si>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</si>
  <si>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</si>
  <si>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</si>
  <si>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</si>
  <si>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</si>
  <si>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</si>
  <si>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</si>
  <si>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</si>
  <si>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</si>
  <si>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</si>
  <si>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</si>
  <si>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</si>
  <si>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</si>
  <si>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</si>
  <si>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</si>
  <si>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</si>
  <si>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</si>
  <si>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</si>
  <si>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</si>
  <si>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</si>
  <si>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</si>
  <si>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</si>
  <si>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</si>
  <si>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</si>
  <si>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</si>
  <si>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</si>
  <si>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</si>
  <si>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</si>
  <si>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</si>
  <si>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</si>
  <si>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</si>
  <si>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</si>
  <si>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</si>
  <si>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</si>
  <si>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</si>
  <si>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</si>
  <si>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</si>
  <si>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</si>
  <si>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</si>
  <si>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</si>
  <si>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</si>
  <si>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</si>
  <si>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</si>
  <si>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</si>
  <si>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</si>
  <si>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</si>
  <si>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</si>
  <si>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</si>
  <si>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</si>
  <si>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</si>
  <si>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</si>
  <si>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</si>
  <si>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</si>
  <si>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</si>
  <si>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</si>
  <si>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</si>
  <si>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</si>
  <si>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</si>
  <si>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</si>
  <si>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</si>
  <si>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</si>
  <si>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</si>
  <si>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</si>
  <si>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</si>
  <si>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</si>
  <si>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</si>
  <si>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</si>
  <si>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</si>
  <si>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</si>
  <si>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</si>
  <si>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</si>
  <si>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</si>
  <si>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</si>
  <si>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</si>
  <si>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</si>
  <si>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</si>
  <si>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</si>
  <si>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</si>
  <si>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</si>
  <si>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</si>
  <si>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</si>
  <si>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</si>
  <si>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</si>
  <si>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</si>
  <si>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</si>
  <si>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</si>
  <si>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</si>
  <si>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</si>
  <si>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</si>
  <si>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</si>
  <si>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</si>
  <si>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</si>
  <si>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</si>
  <si>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</si>
  <si>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</si>
  <si>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</si>
  <si>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</si>
  <si>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</si>
  <si>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</si>
  <si>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</si>
  <si>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</si>
  <si>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</si>
  <si>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</si>
  <si>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</si>
  <si>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</si>
  <si>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</si>
  <si>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</si>
  <si>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</si>
  <si>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</si>
  <si>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</si>
  <si>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</si>
  <si>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</si>
  <si>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</si>
  <si>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</si>
  <si>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</si>
  <si>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</si>
  <si>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</si>
  <si>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</si>
  <si>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</si>
  <si>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</si>
  <si>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</si>
  <si>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</si>
  <si>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</si>
  <si>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</si>
  <si>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</si>
  <si>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</si>
  <si>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</si>
  <si>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</si>
  <si>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</si>
  <si>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</si>
  <si>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</si>
  <si>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</si>
  <si>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</si>
  <si>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</si>
  <si>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</si>
  <si>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</si>
  <si>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</si>
  <si>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</si>
  <si>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</si>
  <si>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</si>
  <si>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</si>
  <si>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</si>
  <si>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</si>
  <si>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</si>
  <si>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</si>
  <si>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</si>
  <si>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</si>
  <si>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</si>
  <si>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</si>
  <si>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</si>
  <si>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</si>
  <si>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</si>
  <si>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</si>
  <si>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</si>
  <si>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</si>
  <si>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</si>
  <si>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</si>
  <si>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</si>
  <si>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</si>
  <si>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</si>
  <si>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</si>
  <si>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</si>
  <si>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</si>
  <si>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</si>
  <si>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</si>
  <si>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</si>
  <si>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</si>
  <si>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</si>
  <si>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</si>
  <si>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</si>
  <si>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</si>
  <si>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</si>
  <si>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</si>
  <si>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</si>
  <si>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</si>
  <si>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</si>
  <si>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</si>
  <si>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</si>
  <si>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</si>
  <si>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</si>
  <si>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</si>
  <si>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</si>
  <si>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</si>
  <si>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</si>
  <si>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</si>
  <si>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</si>
  <si>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</si>
  <si>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</si>
  <si>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</si>
  <si>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</si>
  <si>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</si>
  <si>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</si>
  <si>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</si>
  <si>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</si>
  <si>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</si>
  <si>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</si>
  <si>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</si>
  <si>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</si>
  <si>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</si>
  <si>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</si>
  <si>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</si>
  <si>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</si>
  <si>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</si>
  <si>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</si>
  <si>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</si>
  <si>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</si>
  <si>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</si>
  <si>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</si>
  <si>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</si>
  <si>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</si>
  <si>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</si>
  <si>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</si>
  <si>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</si>
  <si>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</si>
  <si>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</si>
  <si>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</si>
  <si>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</si>
  <si>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</si>
  <si>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</si>
  <si>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</si>
  <si>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</si>
  <si>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</si>
  <si>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</si>
  <si>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</si>
  <si>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</si>
  <si>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</si>
  <si>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</si>
  <si>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</si>
  <si>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</si>
  <si>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</si>
  <si>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</si>
  <si>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</si>
  <si>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</si>
  <si>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</si>
  <si>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</si>
  <si>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</si>
  <si>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</si>
  <si>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</si>
  <si>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</si>
  <si>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</si>
  <si>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</si>
  <si>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</si>
  <si>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</si>
  <si>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</si>
  <si>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</si>
  <si>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</si>
  <si>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</si>
  <si>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</si>
  <si>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</si>
  <si>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</si>
  <si>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</si>
  <si>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</si>
  <si>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</si>
  <si>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</si>
  <si>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</si>
  <si>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</si>
  <si>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</si>
  <si>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</si>
  <si>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</si>
  <si>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</si>
  <si>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</si>
  <si>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</si>
  <si>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</si>
  <si>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</si>
  <si>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</si>
  <si>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</si>
  <si>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</si>
  <si>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</si>
  <si>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</si>
  <si>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</si>
  <si>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</si>
  <si>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</si>
  <si>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</si>
  <si>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</si>
  <si>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</si>
  <si>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</si>
  <si>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</si>
  <si>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</si>
  <si>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</si>
  <si>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</si>
  <si>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</si>
  <si>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</si>
  <si>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</si>
  <si>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</si>
  <si>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</si>
  <si>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</si>
  <si>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</si>
  <si>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</si>
  <si>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</si>
  <si>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</si>
  <si>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</si>
  <si>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</si>
  <si>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</si>
  <si>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</si>
  <si>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</si>
  <si>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</si>
  <si>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</si>
  <si>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</si>
  <si>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</si>
  <si>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</si>
  <si>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</si>
  <si>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</si>
  <si>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</si>
  <si>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</si>
  <si>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</si>
  <si>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</si>
  <si>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</si>
  <si>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</si>
  <si>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</si>
  <si>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</si>
  <si>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</si>
  <si>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</si>
  <si>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</si>
  <si>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</si>
  <si>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</si>
  <si>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</si>
  <si>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</si>
  <si>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</si>
  <si>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</si>
  <si>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</si>
  <si>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</si>
  <si>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</si>
  <si>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</si>
  <si>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</si>
  <si>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</si>
  <si>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</si>
  <si>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</si>
  <si>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</si>
  <si>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</si>
  <si>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</si>
  <si>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</si>
  <si>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</si>
  <si>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</si>
  <si>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</si>
  <si>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</si>
  <si>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</si>
  <si>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</si>
  <si>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</si>
  <si>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</si>
  <si>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</si>
  <si>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</si>
  <si>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</si>
  <si>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</si>
  <si>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</si>
  <si>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</si>
  <si>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</si>
  <si>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</si>
  <si>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</si>
  <si>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</si>
  <si>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</si>
  <si>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</si>
  <si>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</si>
  <si>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</si>
  <si>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</si>
  <si>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</si>
  <si>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</si>
  <si>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</si>
  <si>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</si>
  <si>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</si>
  <si>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</si>
  <si>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</si>
  <si>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</si>
  <si>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</si>
  <si>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</si>
  <si>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</si>
  <si>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</si>
  <si>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</si>
  <si>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</si>
  <si>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</si>
  <si>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</si>
  <si>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</si>
  <si>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</si>
  <si>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</si>
  <si>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</si>
  <si>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</si>
  <si>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</si>
  <si>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</si>
  <si>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</si>
  <si>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</si>
  <si>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</si>
  <si>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</si>
  <si>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</si>
  <si>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</si>
  <si>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</si>
  <si>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</si>
  <si>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</si>
  <si>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</si>
  <si>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</si>
  <si>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</si>
  <si>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</si>
  <si>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</si>
  <si>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</si>
  <si>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</si>
  <si>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</si>
  <si>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</si>
  <si>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</si>
  <si>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</si>
  <si>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</si>
  <si>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</si>
  <si>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</si>
  <si>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</si>
  <si>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</si>
  <si>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</si>
  <si>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</si>
  <si>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</si>
  <si>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</si>
  <si>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</si>
  <si>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</si>
  <si>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</si>
  <si>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</si>
  <si>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</si>
  <si>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</si>
  <si>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</si>
  <si>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</si>
  <si>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</si>
  <si>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</si>
  <si>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</si>
  <si>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</si>
  <si>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</si>
  <si>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</si>
  <si>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</si>
  <si>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</si>
  <si>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</si>
  <si>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</si>
  <si>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</si>
  <si>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</si>
  <si>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</si>
  <si>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</si>
  <si>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</si>
  <si>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</si>
  <si>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</si>
  <si>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</si>
  <si>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</si>
  <si>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</si>
  <si>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</si>
  <si>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</si>
  <si>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</si>
  <si>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</si>
  <si>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</si>
  <si>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</si>
  <si>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</si>
  <si>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</si>
  <si>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</si>
  <si>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</si>
  <si>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</si>
  <si>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</si>
  <si>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</si>
  <si>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</si>
  <si>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</si>
  <si>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</si>
  <si>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</si>
  <si>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</si>
  <si>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</si>
  <si>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</si>
  <si>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</si>
  <si>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</si>
  <si>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</si>
  <si>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</si>
  <si>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</si>
  <si>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</si>
  <si>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</si>
  <si>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</si>
  <si>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</si>
  <si>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</si>
  <si>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</si>
  <si>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</si>
  <si>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</si>
  <si>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</si>
  <si>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</si>
  <si>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</si>
  <si>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</si>
  <si>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</si>
  <si>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</si>
  <si>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</si>
  <si>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</si>
  <si>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</si>
  <si>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</si>
  <si>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</si>
  <si>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</si>
  <si>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</si>
  <si>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</si>
  <si>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</si>
  <si>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</si>
  <si>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</si>
  <si>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</si>
  <si>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</si>
  <si>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</si>
  <si>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</si>
  <si>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</si>
  <si>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</si>
  <si>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</si>
  <si>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</si>
  <si>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</si>
  <si>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</si>
  <si>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</si>
  <si>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</si>
  <si>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</si>
  <si>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</si>
  <si>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</si>
  <si>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</si>
  <si>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</si>
  <si>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</si>
  <si>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</si>
  <si>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</si>
  <si>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</si>
  <si>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</si>
  <si>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</si>
  <si>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</si>
  <si>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</si>
  <si>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</si>
  <si>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</si>
  <si>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</si>
  <si>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</si>
  <si>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</si>
  <si>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</si>
  <si>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</si>
  <si>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</si>
  <si>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</si>
  <si>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</si>
  <si>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</si>
  <si>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</si>
  <si>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</si>
  <si>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</si>
  <si>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</si>
  <si>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</si>
  <si>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</si>
  <si>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</si>
  <si>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</si>
  <si>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</si>
  <si>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</si>
  <si>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</si>
  <si>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</si>
  <si>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</si>
  <si>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</si>
  <si>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</si>
  <si>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</si>
  <si>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</si>
  <si>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</si>
  <si>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</si>
  <si>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</si>
  <si>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</si>
  <si>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</si>
  <si>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</si>
  <si>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</si>
  <si>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</si>
  <si>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</si>
  <si>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</si>
  <si>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</si>
  <si>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</si>
  <si>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</si>
  <si>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</si>
  <si>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</si>
  <si>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</si>
  <si>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</si>
  <si>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</si>
  <si>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</si>
  <si>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</si>
  <si>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</si>
  <si>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</si>
  <si>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</si>
  <si>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</si>
  <si>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</si>
  <si>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</si>
  <si>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</si>
  <si>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</si>
  <si>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</si>
  <si>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</si>
  <si>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</si>
  <si>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</si>
  <si>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</si>
  <si>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</si>
  <si>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</si>
  <si>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</si>
  <si>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</si>
  <si>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</si>
  <si>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</si>
  <si>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</si>
  <si>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</si>
  <si>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</si>
  <si>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</si>
  <si>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</si>
  <si>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</si>
  <si>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</si>
  <si>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</si>
  <si>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</si>
  <si>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</si>
  <si>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</si>
  <si>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</si>
  <si>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</si>
  <si>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</si>
  <si>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</si>
  <si>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</si>
  <si>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</si>
  <si>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</si>
  <si>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</si>
  <si>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</si>
  <si>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</si>
  <si>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</si>
  <si>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</si>
  <si>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</si>
  <si>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</si>
  <si>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</si>
  <si>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</si>
  <si>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</si>
  <si>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</si>
  <si>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</si>
  <si>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</si>
  <si>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</si>
  <si>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</si>
  <si>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</si>
  <si>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</si>
  <si>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</si>
  <si>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</si>
  <si>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</si>
  <si>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</si>
  <si>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</si>
  <si>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</si>
  <si>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</si>
  <si>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</si>
  <si>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</si>
  <si>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</si>
  <si>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</si>
  <si>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</si>
  <si>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</si>
  <si>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</si>
  <si>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</si>
  <si>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</si>
  <si>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</si>
  <si>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</si>
  <si>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</si>
  <si>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</si>
  <si>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</si>
  <si>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</si>
  <si>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</si>
  <si>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</si>
  <si>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</si>
  <si>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</si>
  <si>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</si>
  <si>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</si>
  <si>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</si>
  <si>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</si>
  <si>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</si>
  <si>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</si>
  <si>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</si>
  <si>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</si>
  <si>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</si>
  <si>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</si>
  <si>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</si>
  <si>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</si>
  <si>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</si>
  <si>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</si>
  <si>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</si>
  <si>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</si>
  <si>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</si>
  <si>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</si>
  <si>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</si>
  <si>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</si>
  <si>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</si>
  <si>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</si>
  <si>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</si>
  <si>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</si>
  <si>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</si>
  <si>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</si>
  <si>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</si>
  <si>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</si>
  <si>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</si>
  <si>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</si>
  <si>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</si>
  <si>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</si>
  <si>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</si>
  <si>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</si>
  <si>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</si>
  <si>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</si>
  <si>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</si>
  <si>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</si>
  <si>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</si>
  <si>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</si>
  <si>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</si>
  <si>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</si>
  <si>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</si>
  <si>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</si>
  <si>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</si>
  <si>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</si>
  <si>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</si>
  <si>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</si>
  <si>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</si>
  <si>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</si>
  <si>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</si>
  <si>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</si>
  <si>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</si>
  <si>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</si>
  <si>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</si>
  <si>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</si>
  <si>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</si>
  <si>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</si>
  <si>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</si>
  <si>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</si>
  <si>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</si>
  <si>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</si>
  <si>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</si>
  <si>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</si>
  <si>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</si>
  <si>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</si>
  <si>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</si>
  <si>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</si>
  <si>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</si>
  <si>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</si>
  <si>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</si>
  <si>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</si>
  <si>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</si>
  <si>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</si>
  <si>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</si>
  <si>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</si>
  <si>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</si>
  <si>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</si>
  <si>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</si>
  <si>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</si>
  <si>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</si>
  <si>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</si>
  <si>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</si>
  <si>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</si>
  <si>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</si>
  <si>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</si>
  <si>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</si>
  <si>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</si>
  <si>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</si>
  <si>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</si>
  <si>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</si>
  <si>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</si>
  <si>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</si>
  <si>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</si>
  <si>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</si>
  <si>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</si>
  <si>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</si>
  <si>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</si>
  <si>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</si>
  <si>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</si>
  <si>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</si>
  <si>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</si>
  <si>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</si>
  <si>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</si>
  <si>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</si>
  <si>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</si>
  <si>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</si>
  <si>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</si>
  <si>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</si>
  <si>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</si>
  <si>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</si>
  <si>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</si>
  <si>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</si>
  <si>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</si>
  <si>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</si>
  <si>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</si>
  <si>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</si>
  <si>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</si>
  <si>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</si>
  <si>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</si>
  <si>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</si>
  <si>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</si>
  <si>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</si>
  <si>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</si>
  <si>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</si>
  <si>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</si>
  <si>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</si>
  <si>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</si>
  <si>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</si>
  <si>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</si>
  <si>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</si>
  <si>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</si>
  <si>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</si>
  <si>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</si>
  <si>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</si>
  <si>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</si>
  <si>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</si>
  <si>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</si>
  <si>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</si>
  <si>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</si>
  <si>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</si>
  <si>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</si>
  <si>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</si>
  <si>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</si>
  <si>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</si>
  <si>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</si>
  <si>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</si>
  <si>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</si>
  <si>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</si>
  <si>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</si>
  <si>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</si>
  <si>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</si>
  <si>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</si>
  <si>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</si>
  <si>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</si>
  <si>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</si>
  <si>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</si>
  <si>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</si>
  <si>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</si>
  <si>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</si>
  <si>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</si>
  <si>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</si>
  <si>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</si>
  <si>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</si>
  <si>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</si>
  <si>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</si>
  <si>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</si>
  <si>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</si>
  <si>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</si>
  <si>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</si>
  <si>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</si>
  <si>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</si>
  <si>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</si>
  <si>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</si>
  <si>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</si>
  <si>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</si>
  <si>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</si>
  <si>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</si>
  <si>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</si>
  <si>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</si>
  <si>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</si>
  <si>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</si>
  <si>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</si>
  <si>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</si>
  <si>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</si>
  <si>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</si>
  <si>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</si>
  <si>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</si>
  <si>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</si>
  <si>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</si>
  <si>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</si>
  <si>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</si>
  <si>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</si>
  <si>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</si>
  <si>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</si>
  <si>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</si>
  <si>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</si>
  <si>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</si>
  <si>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</si>
  <si>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</si>
  <si>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</si>
  <si>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</si>
  <si>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</si>
  <si>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</si>
  <si>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</si>
  <si>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</si>
  <si>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</si>
  <si>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</si>
  <si>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</si>
  <si>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</si>
  <si>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</si>
  <si>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</si>
  <si>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</si>
  <si>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</si>
  <si>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</si>
  <si>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</si>
  <si>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</si>
  <si>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</si>
  <si>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</si>
  <si>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</si>
  <si>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</si>
  <si>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</si>
  <si>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</si>
  <si>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</si>
  <si>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</si>
  <si>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</si>
  <si>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</si>
  <si>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</si>
  <si>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</si>
  <si>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</si>
  <si>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</si>
  <si>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</si>
  <si>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</si>
  <si>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</si>
  <si>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</si>
  <si>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</si>
  <si>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</si>
  <si>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</si>
  <si>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</si>
  <si>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</si>
  <si>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</si>
  <si>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</si>
  <si>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</si>
  <si>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</si>
  <si>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</si>
  <si>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</si>
  <si>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</si>
  <si>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</si>
  <si>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</si>
  <si>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</si>
  <si>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</si>
  <si>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</si>
  <si>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</si>
  <si>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</si>
  <si>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</si>
  <si>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</si>
  <si>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</si>
  <si>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</si>
  <si>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</si>
  <si>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</si>
  <si>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</si>
  <si>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</si>
  <si>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</si>
  <si>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</si>
  <si>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</si>
  <si>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</si>
  <si>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</si>
  <si>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</si>
  <si>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</si>
  <si>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</si>
  <si>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</si>
  <si>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</si>
  <si>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</si>
  <si>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</si>
  <si>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</si>
  <si>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</si>
  <si>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</si>
  <si>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</si>
  <si>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</si>
  <si>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</si>
  <si>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</si>
  <si>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</si>
  <si>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</si>
  <si>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</si>
  <si>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</si>
  <si>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</si>
  <si>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</si>
  <si>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</si>
  <si>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</si>
  <si>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</si>
  <si>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</si>
  <si>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</si>
  <si>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</si>
  <si>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</si>
  <si>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</si>
  <si>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</si>
  <si>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</si>
  <si>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</si>
  <si>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</si>
  <si>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</si>
  <si>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</si>
  <si>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</si>
  <si>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</si>
  <si>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</si>
  <si>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</si>
  <si>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</si>
  <si>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</si>
  <si>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</si>
  <si>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</si>
  <si>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</si>
  <si>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</si>
  <si>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</si>
  <si>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</si>
  <si>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</si>
  <si>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</si>
  <si>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</si>
  <si>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</si>
  <si>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</si>
  <si>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</si>
  <si>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</si>
  <si>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</si>
  <si>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</si>
  <si>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</si>
  <si>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</si>
  <si>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</si>
  <si>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</si>
  <si>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</si>
  <si>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</si>
  <si>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</si>
  <si>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</si>
  <si>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</si>
  <si>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</si>
  <si>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</si>
  <si>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</si>
  <si>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</si>
  <si>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</si>
  <si>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</si>
  <si>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</si>
  <si>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</si>
  <si>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</si>
  <si>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</si>
  <si>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</si>
  <si>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</si>
  <si>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</si>
  <si>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</si>
  <si>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</si>
  <si>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</si>
  <si>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</si>
  <si>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</si>
  <si>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</si>
  <si>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</si>
  <si>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</si>
  <si>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</si>
  <si>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</si>
  <si>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</si>
  <si>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</si>
  <si>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</si>
  <si>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</si>
  <si>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</si>
  <si>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</si>
  <si>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</si>
  <si>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</si>
  <si>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</si>
  <si>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</si>
  <si>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</si>
  <si>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</si>
  <si>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</si>
  <si>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</si>
  <si>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</si>
  <si>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</si>
  <si>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</si>
  <si>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</si>
  <si>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</si>
  <si>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</si>
  <si>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</si>
  <si>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</si>
  <si>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</si>
  <si>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</si>
  <si>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</si>
  <si>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</si>
  <si>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</si>
  <si>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</si>
  <si>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</si>
  <si>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</si>
  <si>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</si>
  <si>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</si>
  <si>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</si>
  <si>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</si>
  <si>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</si>
  <si>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</si>
  <si>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</si>
  <si>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</si>
  <si>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</si>
  <si>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</si>
  <si>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</si>
  <si>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</si>
  <si>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</si>
  <si>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</si>
  <si>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</si>
  <si>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</si>
  <si>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</si>
  <si>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</si>
  <si>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</si>
  <si>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</si>
  <si>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</si>
  <si>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</si>
  <si>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</si>
  <si>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</si>
  <si>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</si>
  <si>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</si>
  <si>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</si>
  <si>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</si>
  <si>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</si>
  <si>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</si>
  <si>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</si>
  <si>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</si>
  <si>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</si>
  <si>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</si>
  <si>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</si>
  <si>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</si>
  <si>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</si>
  <si>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</si>
  <si>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</si>
  <si>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</si>
  <si>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</si>
  <si>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</si>
  <si>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</si>
  <si>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</si>
  <si>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</si>
  <si>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</si>
  <si>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</si>
  <si>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</si>
  <si>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</si>
  <si>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</si>
  <si>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</si>
  <si>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</si>
  <si>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</si>
  <si>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</si>
  <si>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</si>
  <si>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</si>
  <si>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</si>
  <si>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</si>
  <si>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</si>
  <si>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</si>
  <si>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</si>
  <si>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</si>
  <si>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</si>
  <si>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</si>
  <si>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</si>
  <si>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</si>
  <si>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</si>
  <si>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</si>
  <si>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</si>
  <si>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</si>
  <si>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</si>
  <si>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</si>
  <si>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</si>
  <si>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</si>
  <si>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</si>
  <si>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</si>
  <si>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</si>
  <si>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</si>
  <si>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</si>
  <si>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</si>
  <si>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</si>
  <si>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</si>
  <si>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</si>
  <si>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</si>
  <si>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</si>
  <si>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</si>
  <si>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</si>
  <si>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</si>
  <si>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</si>
  <si>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</si>
  <si>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</si>
  <si>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</si>
  <si>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</si>
  <si>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</si>
  <si>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</si>
  <si>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</si>
  <si>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</si>
  <si>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</si>
  <si>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</si>
  <si>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</si>
  <si>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</si>
  <si>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</si>
  <si>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</si>
  <si>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</si>
  <si>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</si>
  <si>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</si>
  <si>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</si>
  <si>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</si>
  <si>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</si>
  <si>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</si>
  <si>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</si>
  <si>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</si>
  <si>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</si>
  <si>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</si>
  <si>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</si>
  <si>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</si>
  <si>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</si>
  <si>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</si>
  <si>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</si>
  <si>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</si>
  <si>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</si>
  <si>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</si>
  <si>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</si>
  <si>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</si>
  <si>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</si>
  <si>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</si>
  <si>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</si>
  <si>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</si>
  <si>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</si>
  <si>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</si>
  <si>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</si>
  <si>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</si>
  <si>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</si>
  <si>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</si>
  <si>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</si>
  <si>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</si>
  <si>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</si>
  <si>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</si>
  <si>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</si>
  <si>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</si>
  <si>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</si>
  <si>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</si>
  <si>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</si>
  <si>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</si>
  <si>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</si>
  <si>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</si>
  <si>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</si>
  <si>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</si>
  <si>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</si>
  <si>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</si>
  <si>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</si>
  <si>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</si>
  <si>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</si>
  <si>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</si>
  <si>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</si>
  <si>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</si>
  <si>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</si>
  <si>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</si>
  <si>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</si>
  <si>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</si>
  <si>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</si>
  <si>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</si>
  <si>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</si>
  <si>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</si>
  <si>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</si>
  <si>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</si>
  <si>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</si>
  <si>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</si>
  <si>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</si>
  <si>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</si>
  <si>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</si>
  <si>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</si>
  <si>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</si>
  <si>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</si>
  <si>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</si>
  <si>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</si>
  <si>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</si>
  <si>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</si>
  <si>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</si>
  <si>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</si>
  <si>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</si>
  <si>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</si>
  <si>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</si>
  <si>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</si>
  <si>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</si>
  <si>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</si>
  <si>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</si>
  <si>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</si>
  <si>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</si>
  <si>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</si>
  <si>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</si>
  <si>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</si>
  <si>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</si>
  <si>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</si>
  <si>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</si>
  <si>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</si>
  <si>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</si>
  <si>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</si>
  <si>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</si>
  <si>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</si>
  <si>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</si>
  <si>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</si>
  <si>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</si>
  <si>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</si>
  <si>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</si>
  <si>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</si>
  <si>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</si>
  <si>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</si>
  <si>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</si>
  <si>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</si>
  <si>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</si>
  <si>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</si>
  <si>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</si>
  <si>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</si>
  <si>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</si>
  <si>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</si>
  <si>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</si>
  <si>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</si>
  <si>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</si>
  <si>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</si>
  <si>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</si>
  <si>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</si>
  <si>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</si>
  <si>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</si>
  <si>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</si>
  <si>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</si>
  <si>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</si>
  <si>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</si>
  <si>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</si>
  <si>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</si>
  <si>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</si>
  <si>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</si>
  <si>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</si>
  <si>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</si>
  <si>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</si>
  <si>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</si>
  <si>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</si>
  <si>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</si>
  <si>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</si>
  <si>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</si>
  <si>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</si>
  <si>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</si>
  <si>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</si>
  <si>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</si>
  <si>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</si>
  <si>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</si>
  <si>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</si>
  <si>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</si>
  <si>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</si>
  <si>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</si>
  <si>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</si>
  <si>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</si>
  <si>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</si>
  <si>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</si>
  <si>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</si>
  <si>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</si>
  <si>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</si>
  <si>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</si>
  <si>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</si>
  <si>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</si>
  <si>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</si>
  <si>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</si>
  <si>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</si>
  <si>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</si>
  <si>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</si>
  <si>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</si>
  <si>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</si>
  <si>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</si>
  <si>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</si>
  <si>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</si>
  <si>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</si>
  <si>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</si>
  <si>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</si>
  <si>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</si>
  <si>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</si>
  <si>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</si>
  <si>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</si>
  <si>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</si>
  <si>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</si>
  <si>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</si>
  <si>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</si>
  <si>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</si>
  <si>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</si>
  <si>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</si>
  <si>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</si>
  <si>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</si>
  <si>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</si>
  <si>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</si>
  <si>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</si>
  <si>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</si>
  <si>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</si>
  <si>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</si>
  <si>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</si>
  <si>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</si>
  <si>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</si>
  <si>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</si>
  <si>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</si>
  <si>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</si>
  <si>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</si>
  <si>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</si>
  <si>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</si>
  <si>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</si>
  <si>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</si>
  <si>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</si>
  <si>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</si>
  <si>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</si>
  <si>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</si>
  <si>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</si>
  <si>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</si>
  <si>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</si>
  <si>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</si>
  <si>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</si>
  <si>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</si>
  <si>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</si>
  <si>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</si>
  <si>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</si>
  <si>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</si>
  <si>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</si>
  <si>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</si>
  <si>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</si>
  <si>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</si>
  <si>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</si>
  <si>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</si>
  <si>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</si>
  <si>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</si>
  <si>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</si>
  <si>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</si>
  <si>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</si>
  <si>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</si>
  <si>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</si>
  <si>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</si>
  <si>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</si>
  <si>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</si>
  <si>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</si>
  <si>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</si>
  <si>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</si>
  <si>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</si>
  <si>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</si>
  <si>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</si>
  <si>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</si>
  <si>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</si>
  <si>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</si>
  <si>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</si>
  <si>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</si>
  <si>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</si>
  <si>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</si>
  <si>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</si>
  <si>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</si>
  <si>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</si>
  <si>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</si>
  <si>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</si>
  <si>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</si>
  <si>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</si>
  <si>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</si>
  <si>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</si>
  <si>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</si>
  <si>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</si>
  <si>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</si>
  <si>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</si>
  <si>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</si>
  <si>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</si>
  <si>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</si>
  <si>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</si>
  <si>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</si>
  <si>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</si>
  <si>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</si>
  <si>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</si>
  <si>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</si>
  <si>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</si>
  <si>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</si>
  <si>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</si>
  <si>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</si>
  <si>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</si>
  <si>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</si>
  <si>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</si>
  <si>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</si>
  <si>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</si>
  <si>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</si>
  <si>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</si>
  <si>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</si>
  <si>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</si>
  <si>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</si>
  <si>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</si>
  <si>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</si>
  <si>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</si>
  <si>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</si>
  <si>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</si>
  <si>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</si>
  <si>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</si>
  <si>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</si>
  <si>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</si>
  <si>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</si>
  <si>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</si>
  <si>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</si>
  <si>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</si>
  <si>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</si>
  <si>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</si>
  <si>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</si>
  <si>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</si>
  <si>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</si>
  <si>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</si>
  <si>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</si>
  <si>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</si>
  <si>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</si>
  <si>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</si>
  <si>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</si>
  <si>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</si>
  <si>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</si>
  <si>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</si>
  <si>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</si>
  <si>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</si>
  <si>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</si>
  <si>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</si>
  <si>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</si>
  <si>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</si>
  <si>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</si>
  <si>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</si>
  <si>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</si>
  <si>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</si>
  <si>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</si>
  <si>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</si>
  <si>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</si>
  <si>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</si>
  <si>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</si>
  <si>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</si>
  <si>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</si>
  <si>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</si>
  <si>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</si>
  <si>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</si>
  <si>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</si>
  <si>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</si>
  <si>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</si>
  <si>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</si>
  <si>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</si>
  <si>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</si>
  <si>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</si>
  <si>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</si>
  <si>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</si>
  <si>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</si>
  <si>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</si>
  <si>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</si>
  <si>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</si>
  <si>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</si>
  <si>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</si>
  <si>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</si>
  <si>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</si>
  <si>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</si>
  <si>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</si>
  <si>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</si>
  <si>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</si>
  <si>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</si>
  <si>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</si>
  <si>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</si>
  <si>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</si>
  <si>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</si>
  <si>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</si>
  <si>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</si>
  <si>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</si>
  <si>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</si>
  <si>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</si>
  <si>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</si>
  <si>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</si>
  <si>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</si>
  <si>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</si>
  <si>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</si>
  <si>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</si>
  <si>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</si>
  <si>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</si>
  <si>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</si>
  <si>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</si>
  <si>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</si>
  <si>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</si>
  <si>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</si>
  <si>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</si>
  <si>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</si>
  <si>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</si>
  <si>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</si>
  <si>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</si>
  <si>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</si>
  <si>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</si>
  <si>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</si>
  <si>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</si>
  <si>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</si>
  <si>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</si>
  <si>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</si>
  <si>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</si>
  <si>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</si>
  <si>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</si>
  <si>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</si>
  <si>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</si>
  <si>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</si>
  <si>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</si>
  <si>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</si>
  <si>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</si>
  <si>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</si>
  <si>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</si>
  <si>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</si>
  <si>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</si>
  <si>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</si>
  <si>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</si>
  <si>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</si>
  <si>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</si>
  <si>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</si>
  <si>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</si>
  <si>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</si>
  <si>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</si>
  <si>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</si>
  <si>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</si>
  <si>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</si>
  <si>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</si>
  <si>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</si>
  <si>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</si>
  <si>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</si>
  <si>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</si>
  <si>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</si>
  <si>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</si>
  <si>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</si>
  <si>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</si>
  <si>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</si>
  <si>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</si>
  <si>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</si>
  <si>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</si>
  <si>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</si>
  <si>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</si>
  <si>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</si>
  <si>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</si>
  <si>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</si>
  <si>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</si>
  <si>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</si>
  <si>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</si>
  <si>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</si>
  <si>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</si>
  <si>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</si>
  <si>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</si>
  <si>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</si>
  <si>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</si>
  <si>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</si>
  <si>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</si>
  <si>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</si>
  <si>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</si>
  <si>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</si>
  <si>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</si>
  <si>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</si>
  <si>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</si>
  <si>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</si>
  <si>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</si>
  <si>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</si>
  <si>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</si>
  <si>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</si>
  <si>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</si>
  <si>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</si>
  <si>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</si>
  <si>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</si>
  <si>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</si>
  <si>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</si>
  <si>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</si>
  <si>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</si>
  <si>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</si>
  <si>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</si>
  <si>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</si>
  <si>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</si>
  <si>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</si>
  <si>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</si>
  <si>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</si>
  <si>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</si>
  <si>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</si>
  <si>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</si>
  <si>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</si>
  <si>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</si>
  <si>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</si>
  <si>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</si>
  <si>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</si>
  <si>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</si>
  <si>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</si>
  <si>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</si>
  <si>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</si>
  <si>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</si>
  <si>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</si>
  <si>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</si>
  <si>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</si>
  <si>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</si>
  <si>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</si>
  <si>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</si>
  <si>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</si>
  <si>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</si>
  <si>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</si>
  <si>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</si>
  <si>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</si>
  <si>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</si>
  <si>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</si>
  <si>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</si>
  <si>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</si>
  <si>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</si>
  <si>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</si>
  <si>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</si>
  <si>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</si>
  <si>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</si>
  <si>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</si>
  <si>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</si>
  <si>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</si>
  <si>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</si>
  <si>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</si>
  <si>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</si>
  <si>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</si>
  <si>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</si>
  <si>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</si>
  <si>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</si>
  <si>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</si>
  <si>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</si>
  <si>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</si>
  <si>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</si>
  <si>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</si>
  <si>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</si>
  <si>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</si>
  <si>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</si>
  <si>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</si>
  <si>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</si>
  <si>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</si>
  <si>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</si>
  <si>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</si>
  <si>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</si>
  <si>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</si>
  <si>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</si>
  <si>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</si>
  <si>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</si>
  <si>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</si>
  <si>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</si>
  <si>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</si>
  <si>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</si>
  <si>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</si>
  <si>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</si>
  <si>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</si>
  <si>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</si>
  <si>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</si>
  <si>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</si>
  <si>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</si>
  <si>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</si>
  <si>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</si>
  <si>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</si>
  <si>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</si>
  <si>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</si>
  <si>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</si>
  <si>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</si>
  <si>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</si>
  <si>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</si>
  <si>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</si>
  <si>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</si>
  <si>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</si>
  <si>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</si>
  <si>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</si>
  <si>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</si>
  <si>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</si>
  <si>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</si>
  <si>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</si>
  <si>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</si>
  <si>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</si>
  <si>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</si>
  <si>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</si>
  <si>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</si>
  <si>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</si>
  <si>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</si>
  <si>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</si>
  <si>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</si>
  <si>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</si>
  <si>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</si>
  <si>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</si>
  <si>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</si>
  <si>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</si>
  <si>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</si>
  <si>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</si>
  <si>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</si>
  <si>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</si>
  <si>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</si>
  <si>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</si>
  <si>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</si>
  <si>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</si>
  <si>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</si>
  <si>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</si>
  <si>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</si>
  <si>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</si>
  <si>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</si>
  <si>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</si>
  <si>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</si>
  <si>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</si>
  <si>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</si>
  <si>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</si>
  <si>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</si>
  <si>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</si>
  <si>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</si>
  <si>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</si>
  <si>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</si>
  <si>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</si>
  <si>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</si>
  <si>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</si>
  <si>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</si>
  <si>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</si>
  <si>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</si>
  <si>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</si>
  <si>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</si>
  <si>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</si>
  <si>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</si>
  <si>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</si>
  <si>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</si>
  <si>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</si>
  <si>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</si>
  <si>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</si>
  <si>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</si>
  <si>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</si>
  <si>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</si>
  <si>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</si>
  <si>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</si>
  <si>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</si>
  <si>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</si>
  <si>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</si>
  <si>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</si>
  <si>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</si>
  <si>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</si>
  <si>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</si>
  <si>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</si>
  <si>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</si>
  <si>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</si>
  <si>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</si>
  <si>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</si>
  <si>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</si>
  <si>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</si>
  <si>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</si>
  <si>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</si>
  <si>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</si>
  <si>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</si>
  <si>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</si>
  <si>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</si>
  <si>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</si>
  <si>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</si>
  <si>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</si>
  <si>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</si>
  <si>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</si>
  <si>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</si>
  <si>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</si>
  <si>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</si>
  <si>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</si>
  <si>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</si>
  <si>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</si>
  <si>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</si>
  <si>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</si>
  <si>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</si>
  <si>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</si>
  <si>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</si>
  <si>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</si>
  <si>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</si>
  <si>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</si>
  <si>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</si>
  <si>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</si>
  <si>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</si>
  <si>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</si>
  <si>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</si>
  <si>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</si>
  <si>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</si>
  <si>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</si>
  <si>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</si>
  <si>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</si>
  <si>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</si>
  <si>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</si>
  <si>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</si>
  <si>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</si>
  <si>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</si>
  <si>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</si>
  <si>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</si>
  <si>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</si>
  <si>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</si>
  <si>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</si>
  <si>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</si>
  <si>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</si>
  <si>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</si>
  <si>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</si>
  <si>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</si>
  <si>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</si>
  <si>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</si>
  <si>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</si>
  <si>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</si>
  <si>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</si>
  <si>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</si>
  <si>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</si>
  <si>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</si>
  <si>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</si>
  <si>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</si>
  <si>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</si>
  <si>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</si>
  <si>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</si>
  <si>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</si>
  <si>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</si>
  <si>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</si>
  <si>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</si>
  <si>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</si>
  <si>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</si>
  <si>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</si>
  <si>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</si>
  <si>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</si>
  <si>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</si>
  <si>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</si>
  <si>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</si>
  <si>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</si>
  <si>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</si>
  <si>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</si>
  <si>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</si>
  <si>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</si>
  <si>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</si>
  <si>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</si>
  <si>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</si>
  <si>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</si>
  <si>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</si>
  <si>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</si>
  <si>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</si>
  <si>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</si>
  <si>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</si>
  <si>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</si>
  <si>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</si>
  <si>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</si>
  <si>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</si>
  <si>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</si>
  <si>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</si>
  <si>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</si>
  <si>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</si>
  <si>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</si>
  <si>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</si>
  <si>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</si>
  <si>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</si>
  <si>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</si>
  <si>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</si>
  <si>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</si>
  <si>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</si>
  <si>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</si>
  <si>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</si>
  <si>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</si>
  <si>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</si>
  <si>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</si>
  <si>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</si>
  <si>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</si>
  <si>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</si>
  <si>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</si>
  <si>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</si>
  <si>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</si>
  <si>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</si>
  <si>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</si>
  <si>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</si>
  <si>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</si>
  <si>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</si>
  <si>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</si>
  <si>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</si>
  <si>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</si>
  <si>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</si>
  <si>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</si>
  <si>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</si>
  <si>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</si>
  <si>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</si>
  <si>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</si>
  <si>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</si>
  <si>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</si>
  <si>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</si>
  <si>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</si>
  <si>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</si>
  <si>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</si>
  <si>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</si>
  <si>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</si>
  <si>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</si>
  <si>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</si>
  <si>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</si>
  <si>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</si>
  <si>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</si>
  <si>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</si>
  <si>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</si>
  <si>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</si>
  <si>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</si>
  <si>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</si>
  <si>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</si>
  <si>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</si>
  <si>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</si>
  <si>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</si>
  <si>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</si>
  <si>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</si>
  <si>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</si>
  <si>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</si>
  <si>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</si>
  <si>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</si>
  <si>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</si>
  <si>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</si>
  <si>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</si>
  <si>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</si>
  <si>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</si>
  <si>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</si>
  <si>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</si>
  <si>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</si>
  <si>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</si>
  <si>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</si>
  <si>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</si>
  <si>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</si>
  <si>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</si>
  <si>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</si>
  <si>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</si>
  <si>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</si>
  <si>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</si>
  <si>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</si>
  <si>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</si>
  <si>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</si>
  <si>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</si>
  <si>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</si>
  <si>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</si>
  <si>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</si>
  <si>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</si>
  <si>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</si>
  <si>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</si>
  <si>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</si>
  <si>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</si>
  <si>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</si>
  <si>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</si>
  <si>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</si>
  <si>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</si>
  <si>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</si>
  <si>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</si>
  <si>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</si>
  <si>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</si>
  <si>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</si>
  <si>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</si>
  <si>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</si>
  <si>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</si>
  <si>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</si>
  <si>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</si>
  <si>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</si>
  <si>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</si>
  <si>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</si>
  <si>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</si>
  <si>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</si>
  <si>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</si>
  <si>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</si>
  <si>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</si>
  <si>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</si>
  <si>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</si>
  <si>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</si>
  <si>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</si>
  <si>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</si>
  <si>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</si>
  <si>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</si>
  <si>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</si>
  <si>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</si>
  <si>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</si>
  <si>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</si>
  <si>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</si>
  <si>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</si>
  <si>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</si>
  <si>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</si>
  <si>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</si>
  <si>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</si>
  <si>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</si>
  <si>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</si>
  <si>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</si>
  <si>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</si>
  <si>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</si>
  <si>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</si>
  <si>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</si>
  <si>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</si>
  <si>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</si>
  <si>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</si>
  <si>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</si>
  <si>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</si>
  <si>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</si>
  <si>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</si>
  <si>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</si>
  <si>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</si>
  <si>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</si>
  <si>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</si>
  <si>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</si>
  <si>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</si>
  <si>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</si>
  <si>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</si>
  <si>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</si>
  <si>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</si>
  <si>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</si>
  <si>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</si>
  <si>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</si>
  <si>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</si>
  <si>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</si>
  <si>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</si>
  <si>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</si>
  <si>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</si>
  <si>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</si>
  <si>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</si>
  <si>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</si>
  <si>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</si>
  <si>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</si>
  <si>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</si>
  <si>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</si>
  <si>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</si>
  <si>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</si>
  <si>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</si>
  <si>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</si>
  <si>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</si>
  <si>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</si>
  <si>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</si>
  <si>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</si>
  <si>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</si>
  <si>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</si>
  <si>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</si>
  <si>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</si>
  <si>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</si>
  <si>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</si>
  <si>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</si>
  <si>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</si>
  <si>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</si>
  <si>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</si>
  <si>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</si>
  <si>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</si>
  <si>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</si>
  <si>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</si>
  <si>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</si>
  <si>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</si>
  <si>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</si>
  <si>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</si>
  <si>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</si>
  <si>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</si>
  <si>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</si>
  <si>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</si>
  <si>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</si>
  <si>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</si>
  <si>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</si>
  <si>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</si>
  <si>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</si>
  <si>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</si>
  <si>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</si>
  <si>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</si>
  <si>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</si>
  <si>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</si>
  <si>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</si>
  <si>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</si>
  <si>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</si>
  <si>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</si>
  <si>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</si>
  <si>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</si>
  <si>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</si>
  <si>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</si>
  <si>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</si>
  <si>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</si>
  <si>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</si>
  <si>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</si>
  <si>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</si>
  <si>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</si>
  <si>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</si>
  <si>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</si>
  <si>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</si>
  <si>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</si>
  <si>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</si>
  <si>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</si>
  <si>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</si>
  <si>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</si>
  <si>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</si>
  <si>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</si>
  <si>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</si>
  <si>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</si>
  <si>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</si>
  <si>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</si>
  <si>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</si>
  <si>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</si>
  <si>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</si>
  <si>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</si>
  <si>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</si>
  <si>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</si>
  <si>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</si>
  <si>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</si>
  <si>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</si>
  <si>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</si>
  <si>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</si>
  <si>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</si>
  <si>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</si>
  <si>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</si>
  <si>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</si>
  <si>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</si>
  <si>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</si>
  <si>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</si>
  <si>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</si>
  <si>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</si>
  <si>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</si>
  <si>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</si>
  <si>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</si>
  <si>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</si>
  <si>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</si>
  <si>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</si>
  <si>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</si>
  <si>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</si>
  <si>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</si>
  <si>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</si>
  <si>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</si>
  <si>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</si>
  <si>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</si>
  <si>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</si>
  <si>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</si>
  <si>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</si>
  <si>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</si>
  <si>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</si>
  <si>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</si>
  <si>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</si>
  <si>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</si>
  <si>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</si>
  <si>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</si>
  <si>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</si>
  <si>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</si>
  <si>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</si>
  <si>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</si>
  <si>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</si>
  <si>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</si>
  <si>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</si>
  <si>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</si>
  <si>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</si>
  <si>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</si>
  <si>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</si>
  <si>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</si>
  <si>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</si>
  <si>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</si>
  <si>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</si>
  <si>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</si>
  <si>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</si>
  <si>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</si>
  <si>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</si>
  <si>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</si>
  <si>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</si>
  <si>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</si>
  <si>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</si>
  <si>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</si>
  <si>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</si>
  <si>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</si>
  <si>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</si>
  <si>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</si>
  <si>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</si>
  <si>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</si>
  <si>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</si>
  <si>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</si>
  <si>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</si>
  <si>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</si>
  <si>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</si>
  <si>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</si>
  <si>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</si>
  <si>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</si>
  <si>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</si>
  <si>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</si>
  <si>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</si>
  <si>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</si>
  <si>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</si>
  <si>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</si>
  <si>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</si>
  <si>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</si>
  <si>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</si>
  <si>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</si>
  <si>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</si>
  <si>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</si>
  <si>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</si>
  <si>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</si>
  <si>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</si>
  <si>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</si>
  <si>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</si>
  <si>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</si>
  <si>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</si>
  <si>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</si>
  <si>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</si>
  <si>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</si>
  <si>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</si>
  <si>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</si>
  <si>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</si>
  <si>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</si>
  <si>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</si>
  <si>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</si>
  <si>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</si>
  <si>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</si>
  <si>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</si>
  <si>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</si>
  <si>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</si>
  <si>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</si>
  <si>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</si>
  <si>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</si>
  <si>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</si>
  <si>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</si>
  <si>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</si>
  <si>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</si>
  <si>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</si>
  <si>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</si>
  <si>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</si>
  <si>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</si>
  <si>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</si>
  <si>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</si>
  <si>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</si>
  <si>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</si>
  <si>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</si>
  <si>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</si>
  <si>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</si>
  <si>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</si>
  <si>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</si>
  <si>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</si>
  <si>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</si>
  <si>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</si>
  <si>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</si>
  <si>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</si>
  <si>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</si>
  <si>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</si>
  <si>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</si>
  <si>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</si>
  <si>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</si>
  <si>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</si>
  <si>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</si>
  <si>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</si>
  <si>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</si>
  <si>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</si>
  <si>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</si>
  <si>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</si>
  <si>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</si>
  <si>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</si>
  <si>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</si>
  <si>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</si>
  <si>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</si>
  <si>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</si>
  <si>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</si>
  <si>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</si>
  <si>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</si>
  <si>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</si>
  <si>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</si>
  <si>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</si>
  <si>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</si>
  <si>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</si>
  <si>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</si>
  <si>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</si>
  <si>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</si>
  <si>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</si>
  <si>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</si>
  <si>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</si>
  <si>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</si>
  <si>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</si>
  <si>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</si>
  <si>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</si>
  <si>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</si>
  <si>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</si>
  <si>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</si>
  <si>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</si>
  <si>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</si>
  <si>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</si>
  <si>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</si>
  <si>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</si>
  <si>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</si>
  <si>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</si>
  <si>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</si>
  <si>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</si>
  <si>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</si>
  <si>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</si>
  <si>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</si>
  <si>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</si>
  <si>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</si>
  <si>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</si>
  <si>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</si>
  <si>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</si>
  <si>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</si>
  <si>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</si>
  <si>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</si>
  <si>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</si>
  <si>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</si>
  <si>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</si>
  <si>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</si>
  <si>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</si>
  <si>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</si>
  <si>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</si>
  <si>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</si>
  <si>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</si>
  <si>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</si>
  <si>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</si>
  <si>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</si>
  <si>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</si>
  <si>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</si>
  <si>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</si>
  <si>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</si>
  <si>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</si>
  <si>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</si>
  <si>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</si>
  <si>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</si>
  <si>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</si>
  <si>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</si>
  <si>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</si>
  <si>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</si>
  <si>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</si>
  <si>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</si>
  <si>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</si>
  <si>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</si>
  <si>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</si>
  <si>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</si>
  <si>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</si>
  <si>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</si>
  <si>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</si>
  <si>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</si>
  <si>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</si>
  <si>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</si>
  <si>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</si>
  <si>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</si>
  <si>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</si>
  <si>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</si>
  <si>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</si>
  <si>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</si>
  <si>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</si>
  <si>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</si>
  <si>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</si>
  <si>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</si>
  <si>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</si>
  <si>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</si>
  <si>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</si>
  <si>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</si>
  <si>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</si>
  <si>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</si>
  <si>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</si>
  <si>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</si>
  <si>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</si>
  <si>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</si>
  <si>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</si>
  <si>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</si>
  <si>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</si>
  <si>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</si>
  <si>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</si>
  <si>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</si>
  <si>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</si>
  <si>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</si>
  <si>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</si>
  <si>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</si>
  <si>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</si>
  <si>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</si>
  <si>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</si>
  <si>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</si>
  <si>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</si>
  <si>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</si>
  <si>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</si>
  <si>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</si>
  <si>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</si>
  <si>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</si>
  <si>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</si>
  <si>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</si>
  <si>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</si>
  <si>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</si>
  <si>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</si>
  <si>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</si>
  <si>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</si>
  <si>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</si>
  <si>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</si>
  <si>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</si>
  <si>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</si>
  <si>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</si>
  <si>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</si>
  <si>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</si>
  <si>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</si>
  <si>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</si>
  <si>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</si>
  <si>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</si>
  <si>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</si>
  <si>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</si>
  <si>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</si>
  <si>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</si>
  <si>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</si>
  <si>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</si>
  <si>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</si>
  <si>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</si>
  <si>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</si>
  <si>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</si>
  <si>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</si>
  <si>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</si>
  <si>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</si>
  <si>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</si>
  <si>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</si>
  <si>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</si>
  <si>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</si>
  <si>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</si>
  <si>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</si>
  <si>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</si>
  <si>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</si>
  <si>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</si>
  <si>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</si>
  <si>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</si>
  <si>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</si>
  <si>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</si>
  <si>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</si>
  <si>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</si>
  <si>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</si>
  <si>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</si>
  <si>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</si>
  <si>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</si>
  <si>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</si>
  <si>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</si>
  <si>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</si>
  <si>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</si>
  <si>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</si>
  <si>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</si>
  <si>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</si>
  <si>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</si>
  <si>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</si>
  <si>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</si>
  <si>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</si>
  <si>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</si>
  <si>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</si>
  <si>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</si>
  <si>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</si>
  <si>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</si>
  <si>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</si>
  <si>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</si>
  <si>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</si>
  <si>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</si>
  <si>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</si>
  <si>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</si>
  <si>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</si>
  <si>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</si>
  <si>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</si>
  <si>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</si>
  <si>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</si>
  <si>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</si>
  <si>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</si>
  <si>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</si>
  <si>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</si>
  <si>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</si>
  <si>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</si>
  <si>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</si>
  <si>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</si>
  <si>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</si>
  <si>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</si>
  <si>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</si>
  <si>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</si>
  <si>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</si>
  <si>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</si>
  <si>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</si>
  <si>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</si>
  <si>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</si>
  <si>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</si>
  <si>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</si>
  <si>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</si>
  <si>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</si>
  <si>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</si>
  <si>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</si>
  <si>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</si>
  <si>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</si>
  <si>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</si>
  <si>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</si>
  <si>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</si>
  <si>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</si>
  <si>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</si>
  <si>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</si>
  <si>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</si>
  <si>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</si>
  <si>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</si>
  <si>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</si>
  <si>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</si>
  <si>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</si>
  <si>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</si>
  <si>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</si>
  <si>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</si>
  <si>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</si>
  <si>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</si>
  <si>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</si>
  <si>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</si>
  <si>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</si>
  <si>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</si>
  <si>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</si>
  <si>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</si>
  <si>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</si>
  <si>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</si>
  <si>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</si>
  <si>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</si>
  <si>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</si>
  <si>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</si>
  <si>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</si>
  <si>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</si>
  <si>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</si>
  <si>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</si>
  <si>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</si>
  <si>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</si>
  <si>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</si>
  <si>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</si>
  <si>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</si>
  <si>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</si>
  <si>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</si>
  <si>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</si>
  <si>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</si>
  <si>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</si>
  <si>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</si>
  <si>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</si>
  <si>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</si>
  <si>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</si>
  <si>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</si>
  <si>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</si>
  <si>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</si>
  <si>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</si>
  <si>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</si>
  <si>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</si>
  <si>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</si>
  <si>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</si>
  <si>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</si>
  <si>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</si>
  <si>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</si>
  <si>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</si>
  <si>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</si>
  <si>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</si>
  <si>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</si>
  <si>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</si>
  <si>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</si>
  <si>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</si>
  <si>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</si>
  <si>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</si>
  <si>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</si>
  <si>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</si>
  <si>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</si>
  <si>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</si>
  <si>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</si>
  <si>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</si>
  <si>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</si>
  <si>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</si>
  <si>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</si>
  <si>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</si>
  <si>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</si>
  <si>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</si>
  <si>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</si>
  <si>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</si>
  <si>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</si>
  <si>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</si>
  <si>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</si>
  <si>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</si>
  <si>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</si>
  <si>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</si>
  <si>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</si>
  <si>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</si>
  <si>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</si>
  <si>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</si>
  <si>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</si>
  <si>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</si>
  <si>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</si>
  <si>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</si>
  <si>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</si>
  <si>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</si>
  <si>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</si>
  <si>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</si>
  <si>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</si>
  <si>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</si>
  <si>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</si>
  <si>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</si>
  <si>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</si>
  <si>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</si>
  <si>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</si>
  <si>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</si>
  <si>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</si>
  <si>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</si>
  <si>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</si>
  <si>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</si>
  <si>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</si>
  <si>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</si>
  <si>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</si>
  <si>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</si>
  <si>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</si>
  <si>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</si>
  <si>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</si>
  <si>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</si>
  <si>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</si>
  <si>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</si>
  <si>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</si>
  <si>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</si>
  <si>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</si>
  <si>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</si>
  <si>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</si>
  <si>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</si>
  <si>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</si>
  <si>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</si>
  <si>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</si>
  <si>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</si>
  <si>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</si>
  <si>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</si>
  <si>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</si>
  <si>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</si>
  <si>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</si>
  <si>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</si>
  <si>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</si>
  <si>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</si>
  <si>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</si>
  <si>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</si>
  <si>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</si>
  <si>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</si>
  <si>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</si>
  <si>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</si>
  <si>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</si>
  <si>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</si>
  <si>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</si>
  <si>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</si>
  <si>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</si>
  <si>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</si>
  <si>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</si>
  <si>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</si>
  <si>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</si>
  <si>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</si>
  <si>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</si>
  <si>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</si>
  <si>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</si>
  <si>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</si>
  <si>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</si>
  <si>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</si>
  <si>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</si>
  <si>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</si>
  <si>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</si>
  <si>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</si>
  <si>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</si>
  <si>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</si>
  <si>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</si>
  <si>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</si>
  <si>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</si>
  <si>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</si>
  <si>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</si>
  <si>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</si>
  <si>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</si>
  <si>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</si>
  <si>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</si>
  <si>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</si>
  <si>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</si>
  <si>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</si>
  <si>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</si>
  <si>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</si>
  <si>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</si>
  <si>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</si>
  <si>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</si>
  <si>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</si>
  <si>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</si>
  <si>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</si>
  <si>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</si>
  <si>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</si>
  <si>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</si>
  <si>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</si>
  <si>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</si>
  <si>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</si>
  <si>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</si>
  <si>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</si>
  <si>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</si>
  <si>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</si>
  <si>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</si>
  <si>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</si>
  <si>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</si>
  <si>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</si>
  <si>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</si>
  <si>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</si>
  <si>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</si>
  <si>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</si>
  <si>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</si>
  <si>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</si>
  <si>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</si>
  <si>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</si>
  <si>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</si>
  <si>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</si>
  <si>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</si>
  <si>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</si>
  <si>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</si>
  <si>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</si>
  <si>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</si>
  <si>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</si>
  <si>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</si>
  <si>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</si>
  <si>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</si>
  <si>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</si>
  <si>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</si>
  <si>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</si>
  <si>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</si>
  <si>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</si>
  <si>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</si>
  <si>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</si>
  <si>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</si>
  <si>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</si>
  <si>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</si>
  <si>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</si>
  <si>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</si>
  <si>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</si>
  <si>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</si>
  <si>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</si>
  <si>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</si>
  <si>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</si>
  <si>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</si>
  <si>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</si>
  <si>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</si>
  <si>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</si>
  <si>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</si>
  <si>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</si>
  <si>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</si>
  <si>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</si>
  <si>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</si>
  <si>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</si>
  <si>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</si>
  <si>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</si>
  <si>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</si>
  <si>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</si>
  <si>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</si>
  <si>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</si>
  <si>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</si>
  <si>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</si>
  <si>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</si>
  <si>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</si>
  <si>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</si>
  <si>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</si>
  <si>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</si>
  <si>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</si>
  <si>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</si>
  <si>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</si>
  <si>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</si>
  <si>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</si>
  <si>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</si>
  <si>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</si>
  <si>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</si>
  <si>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</si>
  <si>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</si>
  <si>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</si>
  <si>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</si>
  <si>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</si>
  <si>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</si>
  <si>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</si>
  <si>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</si>
  <si>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</si>
  <si>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</si>
  <si>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</si>
  <si>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</si>
  <si>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</si>
  <si>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</si>
  <si>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</si>
  <si>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</si>
  <si>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</si>
  <si>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</si>
  <si>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</si>
  <si>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</si>
  <si>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</si>
  <si>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</si>
  <si>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</si>
  <si>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</si>
  <si>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</si>
  <si>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</si>
  <si>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</si>
  <si>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</si>
  <si>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</si>
  <si>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</si>
  <si>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</si>
  <si>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</si>
  <si>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</si>
  <si>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</si>
  <si>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</si>
  <si>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</si>
  <si>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</si>
  <si>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</si>
  <si>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</si>
  <si>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</si>
  <si>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</si>
  <si>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</si>
  <si>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</si>
  <si>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</si>
  <si>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</si>
  <si>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</si>
  <si>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</si>
  <si>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</si>
  <si>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</si>
  <si>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</si>
  <si>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</si>
  <si>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</si>
  <si>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</si>
  <si>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</si>
  <si>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</si>
  <si>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</si>
  <si>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</si>
  <si>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</si>
  <si>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</si>
  <si>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</si>
  <si>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</si>
  <si>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</si>
  <si>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</si>
  <si>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</si>
  <si>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</si>
  <si>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</si>
  <si>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</si>
  <si>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</si>
  <si>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</si>
  <si>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</si>
  <si>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</si>
  <si>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</si>
  <si>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</si>
  <si>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</si>
  <si>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</si>
  <si>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</si>
  <si>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</si>
  <si>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</si>
  <si>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</si>
  <si>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</si>
  <si>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</si>
  <si>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</si>
  <si>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</si>
  <si>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</si>
  <si>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</si>
  <si>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</si>
  <si>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</si>
  <si>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</si>
  <si>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</si>
  <si>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</si>
  <si>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</si>
  <si>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</si>
  <si>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</si>
  <si>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</si>
  <si>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</si>
  <si>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</si>
  <si>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</si>
  <si>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</si>
  <si>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</si>
  <si>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</si>
  <si>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</si>
  <si>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</si>
  <si>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</si>
  <si>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</si>
  <si>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</si>
  <si>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</si>
  <si>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</si>
  <si>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</si>
  <si>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</si>
  <si>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</si>
  <si>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</si>
  <si>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</si>
  <si>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</si>
  <si>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</si>
  <si>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</si>
  <si>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</si>
  <si>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</si>
  <si>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</si>
  <si>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</si>
  <si>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</si>
  <si>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</si>
  <si>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</si>
  <si>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</si>
  <si>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</si>
  <si>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</si>
  <si>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</si>
  <si>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</si>
  <si>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</si>
  <si>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</si>
  <si>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</si>
  <si>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</si>
  <si>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</si>
  <si>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</si>
  <si>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</si>
  <si>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</si>
  <si>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</si>
  <si>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</si>
  <si>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</si>
  <si>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</si>
  <si>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</si>
  <si>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</si>
  <si>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</si>
  <si>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</si>
  <si>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</si>
  <si>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</si>
  <si>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</si>
  <si>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</si>
  <si>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</si>
  <si>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</si>
  <si>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</si>
  <si>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</si>
  <si>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</si>
  <si>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</si>
  <si>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</si>
  <si>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</si>
  <si>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</si>
  <si>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</si>
  <si>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</si>
  <si>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</si>
  <si>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</si>
  <si>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</si>
  <si>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</si>
  <si>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</si>
  <si>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</si>
  <si>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</si>
  <si>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</si>
  <si>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</si>
  <si>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</si>
  <si>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</si>
  <si>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</si>
  <si>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</si>
  <si>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</si>
  <si>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</si>
  <si>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</si>
  <si>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</si>
  <si>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</si>
  <si>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</si>
  <si>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</si>
  <si>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</si>
  <si>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</si>
  <si>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</si>
  <si>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</si>
  <si>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</si>
  <si>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</si>
  <si>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</si>
  <si>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</si>
  <si>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</si>
  <si>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</si>
  <si>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</si>
  <si>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</si>
  <si>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</si>
  <si>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</si>
  <si>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</si>
  <si>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</si>
  <si>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</si>
  <si>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</si>
  <si>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</si>
  <si>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</si>
  <si>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</si>
  <si>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</si>
  <si>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</si>
  <si>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</si>
  <si>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</si>
  <si>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</si>
  <si>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</si>
  <si>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</si>
  <si>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</si>
  <si>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</si>
  <si>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</si>
  <si>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</si>
  <si>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</si>
  <si>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</si>
  <si>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</si>
  <si>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</si>
  <si>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</si>
  <si>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</si>
  <si>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</si>
  <si>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</si>
  <si>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</si>
  <si>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</si>
  <si>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</si>
  <si>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</si>
  <si>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</si>
  <si>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</si>
  <si>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</si>
  <si>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</si>
  <si>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</si>
  <si>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</si>
  <si>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</si>
  <si>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</si>
  <si>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</si>
  <si>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</si>
  <si>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</si>
  <si>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</si>
  <si>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</si>
  <si>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</si>
  <si>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</si>
  <si>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</si>
  <si>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</si>
  <si>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</si>
  <si>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</si>
  <si>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</si>
  <si>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</si>
  <si>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</si>
  <si>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</si>
  <si>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</si>
  <si>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</si>
  <si>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</si>
  <si>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</si>
  <si>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</si>
  <si>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</si>
  <si>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</si>
  <si>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</si>
  <si>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</si>
  <si>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</si>
  <si>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</si>
  <si>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</si>
  <si>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</si>
  <si>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</si>
  <si>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</si>
  <si>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</si>
  <si>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</si>
  <si>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</si>
  <si>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</si>
  <si>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</si>
  <si>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</si>
  <si>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</si>
  <si>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</si>
  <si>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</si>
  <si>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</si>
  <si>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</si>
  <si>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</si>
  <si>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</si>
  <si>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</si>
  <si>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</si>
  <si>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</si>
  <si>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</si>
  <si>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</si>
  <si>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</si>
  <si>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</si>
  <si>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</si>
  <si>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</si>
  <si>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</si>
  <si>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</si>
  <si>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</si>
  <si>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</si>
  <si>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</si>
  <si>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</si>
  <si>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</si>
  <si>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</si>
  <si>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</si>
  <si>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</si>
  <si>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</si>
  <si>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</si>
  <si>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</si>
  <si>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</si>
  <si>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</si>
  <si>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</si>
  <si>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</si>
  <si>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</si>
  <si>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</si>
  <si>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</si>
  <si>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</si>
  <si>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</si>
  <si>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</si>
  <si>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</si>
  <si>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</si>
  <si>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</si>
  <si>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</si>
  <si>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</si>
  <si>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</si>
  <si>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</si>
  <si>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</si>
  <si>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</si>
  <si>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</si>
  <si>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</si>
  <si>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</si>
  <si>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</si>
  <si>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</si>
  <si>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</si>
  <si>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</si>
  <si>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</si>
  <si>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</si>
  <si>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</si>
  <si>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</si>
  <si>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</si>
  <si>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</si>
  <si>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</si>
  <si>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</si>
  <si>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</si>
  <si>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</si>
  <si>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</si>
  <si>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</si>
  <si>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</si>
  <si>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</si>
  <si>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</si>
  <si>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</si>
  <si>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</si>
  <si>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</si>
  <si>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</si>
  <si>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</si>
  <si>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</si>
  <si>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</si>
  <si>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</si>
  <si>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</si>
  <si>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</si>
  <si>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</si>
  <si>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</si>
  <si>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</si>
  <si>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</si>
  <si>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</si>
  <si>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</si>
  <si>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</si>
  <si>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</si>
  <si>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</si>
  <si>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</si>
  <si>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</si>
  <si>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</si>
  <si>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</si>
  <si>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</si>
  <si>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</si>
  <si>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</si>
  <si>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</si>
  <si>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</si>
  <si>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</si>
  <si>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</si>
  <si>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</si>
  <si>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</si>
  <si>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</si>
  <si>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</si>
  <si>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</si>
  <si>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</si>
  <si>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</si>
  <si>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</si>
  <si>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</si>
  <si>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</si>
  <si>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</si>
  <si>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</si>
  <si>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</si>
  <si>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</si>
  <si>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</si>
  <si>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</si>
  <si>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</si>
  <si>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</si>
  <si>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</si>
  <si>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</si>
  <si>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</si>
  <si>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</si>
  <si>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</si>
  <si>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</si>
  <si>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</si>
  <si>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</si>
  <si>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</si>
  <si>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</si>
  <si>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</si>
  <si>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</si>
  <si>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</si>
  <si>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</si>
  <si>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</si>
  <si>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</si>
  <si>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</si>
  <si>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</si>
  <si>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</si>
  <si>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</si>
  <si>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</si>
  <si>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</si>
  <si>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</si>
  <si>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</si>
  <si>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</si>
  <si>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</si>
  <si>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</si>
  <si>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</si>
  <si>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</si>
  <si>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</si>
  <si>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</si>
  <si>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</si>
  <si>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</si>
  <si>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</si>
  <si>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</si>
  <si>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</si>
  <si>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</si>
  <si>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</si>
  <si>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</si>
  <si>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</si>
  <si>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</si>
  <si>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</si>
  <si>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</si>
  <si>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</si>
  <si>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</si>
  <si>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</si>
  <si>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</si>
  <si>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</si>
  <si>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</si>
  <si>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</si>
  <si>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</si>
  <si>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</si>
  <si>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</si>
  <si>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</si>
  <si>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</si>
  <si>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</si>
  <si>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</si>
  <si>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</si>
  <si>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</si>
  <si>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</si>
  <si>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</si>
  <si>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</si>
  <si>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</si>
  <si>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</si>
  <si>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</si>
  <si>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</si>
  <si>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</si>
  <si>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</si>
  <si>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</si>
  <si>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</si>
  <si>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</si>
  <si>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</si>
  <si>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</si>
  <si>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</si>
  <si>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</si>
  <si>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</si>
  <si>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</si>
  <si>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</si>
  <si>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</si>
  <si>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</si>
  <si>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</si>
  <si>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</si>
  <si>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</si>
  <si>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</si>
  <si>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</si>
  <si>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</si>
  <si>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</si>
  <si>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</si>
  <si>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</si>
  <si>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</si>
  <si>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</si>
  <si>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</si>
  <si>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</si>
  <si>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</si>
  <si>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</si>
  <si>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</si>
  <si>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</si>
  <si>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</si>
  <si>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</si>
  <si>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</si>
  <si>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</si>
  <si>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</si>
  <si>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</si>
  <si>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</si>
  <si>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</si>
  <si>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</si>
  <si>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</si>
  <si>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</si>
  <si>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</si>
  <si>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</si>
  <si>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</si>
  <si>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</si>
  <si>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</si>
  <si>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</si>
  <si>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</si>
  <si>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</si>
  <si>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</si>
  <si>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</si>
  <si>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</si>
  <si>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</si>
  <si>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</si>
  <si>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</si>
  <si>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</si>
  <si>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</si>
  <si>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</si>
  <si>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</si>
  <si>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</si>
  <si>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</si>
  <si>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</si>
  <si>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</si>
  <si>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</si>
  <si>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</si>
  <si>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</si>
  <si>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</si>
  <si>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</si>
  <si>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</si>
  <si>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</si>
  <si>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</si>
  <si>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</si>
  <si>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</si>
  <si>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</si>
  <si>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</si>
  <si>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</si>
  <si>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</si>
  <si>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</si>
  <si>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</si>
  <si>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</si>
  <si>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</si>
  <si>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</si>
  <si>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</si>
  <si>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</si>
  <si>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</si>
  <si>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</si>
  <si>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</si>
  <si>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</si>
  <si>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</si>
  <si>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</si>
  <si>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</si>
  <si>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</si>
  <si>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</si>
  <si>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</si>
  <si>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</si>
  <si>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</si>
  <si>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</si>
  <si>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</si>
  <si>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</si>
  <si>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</si>
  <si>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</si>
  <si>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</si>
  <si>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</si>
  <si>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</si>
  <si>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</si>
  <si>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</si>
  <si>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</si>
  <si>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</si>
  <si>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</si>
  <si>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</si>
  <si>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</si>
  <si>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</si>
  <si>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</si>
  <si>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</si>
  <si>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</si>
  <si>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</si>
  <si>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</si>
  <si>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</si>
  <si>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</si>
  <si>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</si>
  <si>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</si>
  <si>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</si>
  <si>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</si>
  <si>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</si>
  <si>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</si>
  <si>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</si>
  <si>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</si>
  <si>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</si>
  <si>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</si>
  <si>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</si>
  <si>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</si>
  <si>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</si>
  <si>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</si>
  <si>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</si>
  <si>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</si>
  <si>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</si>
  <si>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</si>
  <si>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</si>
  <si>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</si>
  <si>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</si>
  <si>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</si>
  <si>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</si>
  <si>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</si>
  <si>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</si>
  <si>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</si>
  <si>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</si>
  <si>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</si>
  <si>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</si>
  <si>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</si>
  <si>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</si>
  <si>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</si>
  <si>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</si>
  <si>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</si>
  <si>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</si>
  <si>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</si>
  <si>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</si>
  <si>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</si>
  <si>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</si>
  <si>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</si>
  <si>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</si>
  <si>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</si>
  <si>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</si>
  <si>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</si>
  <si>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</si>
  <si>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</si>
  <si>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</si>
  <si>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</si>
  <si>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</si>
  <si>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</si>
  <si>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</si>
  <si>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</si>
  <si>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</si>
  <si>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</si>
  <si>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</si>
  <si>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</si>
  <si>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</si>
  <si>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</si>
  <si>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</si>
  <si>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</si>
  <si>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</si>
  <si>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</si>
  <si>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</si>
  <si>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</si>
  <si>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</si>
  <si>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</si>
  <si>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</si>
  <si>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</si>
  <si>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</si>
  <si>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</si>
  <si>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</si>
  <si>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</si>
  <si>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</si>
  <si>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</si>
  <si>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</si>
  <si>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</si>
  <si>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</si>
  <si>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</si>
  <si>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</si>
  <si>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</si>
  <si>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</si>
  <si>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</si>
  <si>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</si>
  <si>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</si>
  <si>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</si>
  <si>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</si>
  <si>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</si>
  <si>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</si>
  <si>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</si>
  <si>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</si>
  <si>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</si>
  <si>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</si>
  <si>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</si>
  <si>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</si>
  <si>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</si>
  <si>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</si>
  <si>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</si>
  <si>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</si>
  <si>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</si>
  <si>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</si>
  <si>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</si>
  <si>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</si>
  <si>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</si>
  <si>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</si>
  <si>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</si>
  <si>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</si>
  <si>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</si>
  <si>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</si>
  <si>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</si>
  <si>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</si>
  <si>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</si>
  <si>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</si>
  <si>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</si>
  <si>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</si>
  <si>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</si>
  <si>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</si>
  <si>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</si>
  <si>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</si>
  <si>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</si>
  <si>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</si>
  <si>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</si>
  <si>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</si>
  <si>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</si>
  <si>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</si>
  <si>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</si>
  <si>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</si>
  <si>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</si>
  <si>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</si>
  <si>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</si>
  <si>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</si>
  <si>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</si>
  <si>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</si>
  <si>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</si>
  <si>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</si>
  <si>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</si>
  <si>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</si>
  <si>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</si>
  <si>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</si>
  <si>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</si>
  <si>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</si>
  <si>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</si>
  <si>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</si>
  <si>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</si>
  <si>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</si>
  <si>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</si>
  <si>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</si>
  <si>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</si>
  <si>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</si>
  <si>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</si>
  <si>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</si>
  <si>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</si>
  <si>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</si>
  <si>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</si>
  <si>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</si>
  <si>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</si>
  <si>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</si>
  <si>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</si>
  <si>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</si>
  <si>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</si>
  <si>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</si>
  <si>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</si>
  <si>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</si>
  <si>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</si>
  <si>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</si>
  <si>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</si>
  <si>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</si>
  <si>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</si>
  <si>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</si>
  <si>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</si>
  <si>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</si>
  <si>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</si>
  <si>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</si>
  <si>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</si>
  <si>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</si>
  <si>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</si>
  <si>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</si>
  <si>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</si>
  <si>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</si>
  <si>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</si>
  <si>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</si>
  <si>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</si>
  <si>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</si>
  <si>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</si>
  <si>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</si>
  <si>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</si>
  <si>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</si>
  <si>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</si>
  <si>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</si>
  <si>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</si>
  <si>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</si>
  <si>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</si>
  <si>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</si>
  <si>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</si>
  <si>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</si>
  <si>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</si>
  <si>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</si>
  <si>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</si>
  <si>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</si>
  <si>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</si>
  <si>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</si>
  <si>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</si>
  <si>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</si>
  <si>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</si>
  <si>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</si>
  <si>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</si>
  <si>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</si>
  <si>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</si>
  <si>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</si>
  <si>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</si>
  <si>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</si>
  <si>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</si>
  <si>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</si>
  <si>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</si>
  <si>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</si>
  <si>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</si>
  <si>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</si>
  <si>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</si>
  <si>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</si>
  <si>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</si>
  <si>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</si>
  <si>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</si>
  <si>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</si>
  <si>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</si>
  <si>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</si>
  <si>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</si>
  <si>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</si>
  <si>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</si>
  <si>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</si>
  <si>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</si>
  <si>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</si>
  <si>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</si>
  <si>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</si>
  <si>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</si>
  <si>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</si>
  <si>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</si>
  <si>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</si>
  <si>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</si>
  <si>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</si>
  <si>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</si>
  <si>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</si>
  <si>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</si>
  <si>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</si>
  <si>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</si>
  <si>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</si>
  <si>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</si>
  <si>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</si>
  <si>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</si>
  <si>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</si>
  <si>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</si>
  <si>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</si>
  <si>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</si>
  <si>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</si>
  <si>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</si>
  <si>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</si>
  <si>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</si>
  <si>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</si>
  <si>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</si>
  <si>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</si>
  <si>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</si>
  <si>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</si>
  <si>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</si>
  <si>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</si>
  <si>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</si>
  <si>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</si>
  <si>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</si>
  <si>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</si>
  <si>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</si>
  <si>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</si>
  <si>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</si>
  <si>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</si>
  <si>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</si>
  <si>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</si>
  <si>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</si>
  <si>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</si>
  <si>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</si>
  <si>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</si>
  <si>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</si>
  <si>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</si>
  <si>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</si>
  <si>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</si>
  <si>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</si>
  <si>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</si>
  <si>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</si>
  <si>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</si>
  <si>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</si>
  <si>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</si>
  <si>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</si>
  <si>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</si>
  <si>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</si>
  <si>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</si>
  <si>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</si>
  <si>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</si>
  <si>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</si>
  <si>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</si>
  <si>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</si>
  <si>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</si>
  <si>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</si>
  <si>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</si>
  <si>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</si>
  <si>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</si>
  <si>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</si>
  <si>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</si>
  <si>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</si>
  <si>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</si>
  <si>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</si>
  <si>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</si>
  <si>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</si>
  <si>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</si>
  <si>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</si>
  <si>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</si>
  <si>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</si>
  <si>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</si>
  <si>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</si>
  <si>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</si>
  <si>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</si>
  <si>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</si>
  <si>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</si>
  <si>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</si>
  <si>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</si>
  <si>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</si>
  <si>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</si>
  <si>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</si>
  <si>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</si>
  <si>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</si>
  <si>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</si>
  <si>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</si>
  <si>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</si>
  <si>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</si>
  <si>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</si>
  <si>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</si>
  <si>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</si>
  <si>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</si>
  <si>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</si>
  <si>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</si>
  <si>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</si>
  <si>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</si>
  <si>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</si>
  <si>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</si>
  <si>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</si>
  <si>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</si>
  <si>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</si>
  <si>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</si>
  <si>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</si>
  <si>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</si>
  <si>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</si>
  <si>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</si>
  <si>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</si>
  <si>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</si>
  <si>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</si>
  <si>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</si>
  <si>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</si>
  <si>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</si>
  <si>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</si>
  <si>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</si>
  <si>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</si>
  <si>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</si>
  <si>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</si>
  <si>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</si>
  <si>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</si>
  <si>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</si>
  <si>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</si>
  <si>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</si>
  <si>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</si>
  <si>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</si>
  <si>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</si>
  <si>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</si>
  <si>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</si>
  <si>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</si>
  <si>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</si>
  <si>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</si>
  <si>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</si>
  <si>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</si>
  <si>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</si>
  <si>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</si>
  <si>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</si>
  <si>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</si>
  <si>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</si>
  <si>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</si>
  <si>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</si>
  <si>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</si>
  <si>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</si>
  <si>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</si>
  <si>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</si>
  <si>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</si>
  <si>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</si>
  <si>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</si>
  <si>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</si>
  <si>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</si>
  <si>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</si>
  <si>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</si>
  <si>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</si>
  <si>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</si>
  <si>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</si>
  <si>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</si>
  <si>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</si>
  <si>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</si>
  <si>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</si>
  <si>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</si>
  <si>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</si>
  <si>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</si>
  <si>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</si>
  <si>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</si>
  <si>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</si>
  <si>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</si>
  <si>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</si>
  <si>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</si>
  <si>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</si>
  <si>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</si>
  <si>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</si>
  <si>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</si>
  <si>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</si>
  <si>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</si>
  <si>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</si>
  <si>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</si>
  <si>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</si>
  <si>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</si>
  <si>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</si>
  <si>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</si>
  <si>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</si>
  <si>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</si>
  <si>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</si>
  <si>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</si>
  <si>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</si>
  <si>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</si>
  <si>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</si>
  <si>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</si>
  <si>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</si>
  <si>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</si>
  <si>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</si>
  <si>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</si>
  <si>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</si>
  <si>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</si>
  <si>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</si>
  <si>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</si>
  <si>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</si>
  <si>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</si>
  <si>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</si>
  <si>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</si>
  <si>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</si>
  <si>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</si>
  <si>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</si>
  <si>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</si>
  <si>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</si>
  <si>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</si>
  <si>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</si>
  <si>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</si>
  <si>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</si>
  <si>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</si>
  <si>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</si>
  <si>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</si>
  <si>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</si>
  <si>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</si>
  <si>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</si>
  <si>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</si>
  <si>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</si>
  <si>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</si>
  <si>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</si>
  <si>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</si>
  <si>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</si>
  <si>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</si>
  <si>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</si>
  <si>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</si>
  <si>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</si>
  <si>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</si>
  <si>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</si>
  <si>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</si>
  <si>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</si>
  <si>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</si>
  <si>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</si>
  <si>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</si>
  <si>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</si>
  <si>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</si>
  <si>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</si>
  <si>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</si>
  <si>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</si>
  <si>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</si>
  <si>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</si>
  <si>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</si>
  <si>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</si>
  <si>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</si>
  <si>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</si>
  <si>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</si>
  <si>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</si>
  <si>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</si>
  <si>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</si>
  <si>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</si>
  <si>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</si>
  <si>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</si>
  <si>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</si>
  <si>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</si>
  <si>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</si>
  <si>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</si>
  <si>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</si>
  <si>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</si>
  <si>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</si>
  <si>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</si>
  <si>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</si>
  <si>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</si>
  <si>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</si>
  <si>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</si>
  <si>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</si>
  <si>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</si>
  <si>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</si>
  <si>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</si>
  <si>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</si>
  <si>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</si>
  <si>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</si>
  <si>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</si>
  <si>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</si>
  <si>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</si>
  <si>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</si>
  <si>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</si>
  <si>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</si>
  <si>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</si>
  <si>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</si>
  <si>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</si>
  <si>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</si>
  <si>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</si>
  <si>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</si>
  <si>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</si>
  <si>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</si>
  <si>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</si>
  <si>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</si>
  <si>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</si>
  <si>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</si>
  <si>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</si>
  <si>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</si>
  <si>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</si>
  <si>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</si>
  <si>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</si>
  <si>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</si>
  <si>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</si>
  <si>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</si>
  <si>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</si>
  <si>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</si>
  <si>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</si>
  <si>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</si>
  <si>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</si>
  <si>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</si>
  <si>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</si>
  <si>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</si>
  <si>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</si>
  <si>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</si>
  <si>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</si>
  <si>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</si>
  <si>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</si>
  <si>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</si>
  <si>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</si>
  <si>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</si>
  <si>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</si>
  <si>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</si>
  <si>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</si>
  <si>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</si>
  <si>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</si>
  <si>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</si>
  <si>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</si>
  <si>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</si>
  <si>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</si>
  <si>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</si>
  <si>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</si>
  <si>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</si>
  <si>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</si>
  <si>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</si>
  <si>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</si>
  <si>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</si>
  <si>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</si>
  <si>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</si>
  <si>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</si>
  <si>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</si>
  <si>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</si>
  <si>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</si>
  <si>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</si>
  <si>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</si>
  <si>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</si>
  <si>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</si>
  <si>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</si>
  <si>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</si>
  <si>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</si>
  <si>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</si>
  <si>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</si>
  <si>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</si>
  <si>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</si>
  <si>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</si>
  <si>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</si>
  <si>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</si>
  <si>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</si>
  <si>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</si>
  <si>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</si>
  <si>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</si>
  <si>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</si>
  <si>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</si>
  <si>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</si>
  <si>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</si>
  <si>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</si>
  <si>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</si>
  <si>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</si>
  <si>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</si>
  <si>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</si>
  <si>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</si>
  <si>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</si>
  <si>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</si>
  <si>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</si>
  <si>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</si>
  <si>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</si>
  <si>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</si>
  <si>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</si>
  <si>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</si>
  <si>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</si>
  <si>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</si>
  <si>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</si>
  <si>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</si>
  <si>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</si>
  <si>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</si>
  <si>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</si>
  <si>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</si>
  <si>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</si>
  <si>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</si>
  <si>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</si>
  <si>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</si>
  <si>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</si>
  <si>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</si>
  <si>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</si>
  <si>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</si>
  <si>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</si>
  <si>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</si>
  <si>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</si>
  <si>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</si>
  <si>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</si>
  <si>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</si>
  <si>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</si>
  <si>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</si>
  <si>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</si>
  <si>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</si>
  <si>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</si>
  <si>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</si>
  <si>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</si>
  <si>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</si>
  <si>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</si>
  <si>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</si>
  <si>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</si>
  <si>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</si>
  <si>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</si>
  <si>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</si>
  <si>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</si>
  <si>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</si>
  <si>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</si>
  <si>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</si>
  <si>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</si>
  <si>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</si>
  <si>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</si>
  <si>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</si>
  <si>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</si>
  <si>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</si>
  <si>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</si>
  <si>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</si>
  <si>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</si>
  <si>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</si>
  <si>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</si>
  <si>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</si>
  <si>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</si>
  <si>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</si>
  <si>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</si>
  <si>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</si>
  <si>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</si>
  <si>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</si>
  <si>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</si>
  <si>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</si>
  <si>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</si>
  <si>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</si>
  <si>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</si>
  <si>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</si>
  <si>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</si>
  <si>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</si>
  <si>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</si>
  <si>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</si>
  <si>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</si>
  <si>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</si>
  <si>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</si>
  <si>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</si>
  <si>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</si>
  <si>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</si>
  <si>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</si>
  <si>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</si>
  <si>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</si>
  <si>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</si>
  <si>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</si>
  <si>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</si>
  <si>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</si>
  <si>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</si>
  <si>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</si>
  <si>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</si>
  <si>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</si>
  <si>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</si>
  <si>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</si>
  <si>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</si>
  <si>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</si>
  <si>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</si>
  <si>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</si>
  <si>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</si>
  <si>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</si>
  <si>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</si>
  <si>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</si>
  <si>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</si>
  <si>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</si>
  <si>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</si>
  <si>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</si>
  <si>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</si>
  <si>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</si>
  <si>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</si>
  <si>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</si>
  <si>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</si>
  <si>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</si>
  <si>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</si>
  <si>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</si>
  <si>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</si>
  <si>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</si>
  <si>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</si>
  <si>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</si>
  <si>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</si>
  <si>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</si>
  <si>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</si>
  <si>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</si>
  <si>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</si>
  <si>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</si>
  <si>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</si>
  <si>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</si>
  <si>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</si>
  <si>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</si>
  <si>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</si>
  <si>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</si>
  <si>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</si>
  <si>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</si>
  <si>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</si>
  <si>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</si>
  <si>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</si>
  <si>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</si>
  <si>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</si>
  <si>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</si>
  <si>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</si>
  <si>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</si>
  <si>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</si>
  <si>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</si>
  <si>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</si>
  <si>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</si>
  <si>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</si>
  <si>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</si>
  <si>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</si>
  <si>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</si>
  <si>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</si>
  <si>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</si>
  <si>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</si>
  <si>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</si>
  <si>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</si>
  <si>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</si>
  <si>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</si>
  <si>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</si>
  <si>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</si>
  <si>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</si>
  <si>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</si>
  <si>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</si>
  <si>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</si>
  <si>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</si>
  <si>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</si>
  <si>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</si>
  <si>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</si>
  <si>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</si>
  <si>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</si>
  <si>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</si>
  <si>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</si>
  <si>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</si>
  <si>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</si>
  <si>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</si>
  <si>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</si>
  <si>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</si>
  <si>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</si>
  <si>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</si>
  <si>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</si>
  <si>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</si>
  <si>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</si>
  <si>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</si>
  <si>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</si>
  <si>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</si>
  <si>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</si>
  <si>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</si>
  <si>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</si>
  <si>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</si>
  <si>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</si>
  <si>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</si>
  <si>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</si>
  <si>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</si>
  <si>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</si>
  <si>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</si>
  <si>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</si>
  <si>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</si>
  <si>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</si>
  <si>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</si>
  <si>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</si>
  <si>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</si>
  <si>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</si>
  <si>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</si>
  <si>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</si>
  <si>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</si>
  <si>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</si>
  <si>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</si>
  <si>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</si>
  <si>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</si>
  <si>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</si>
  <si>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</si>
  <si>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</si>
  <si>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</si>
  <si>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</si>
  <si>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</si>
  <si>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</si>
  <si>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</si>
  <si>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</si>
  <si>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</si>
  <si>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</si>
  <si>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</si>
  <si>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</si>
  <si>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</si>
  <si>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</si>
  <si>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</si>
  <si>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</si>
  <si>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</si>
  <si>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</si>
  <si>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</si>
  <si>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</si>
  <si>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</si>
  <si>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</si>
  <si>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</si>
  <si>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</si>
  <si>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</si>
  <si>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</si>
  <si>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</si>
  <si>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</si>
  <si>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</si>
  <si>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</si>
  <si>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</si>
  <si>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</si>
  <si>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</si>
  <si>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</si>
  <si>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</si>
  <si>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</si>
  <si>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</si>
  <si>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</si>
  <si>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</si>
  <si>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</si>
  <si>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</si>
  <si>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</si>
  <si>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</si>
  <si>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</si>
  <si>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</si>
  <si>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</si>
  <si>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</si>
  <si>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</si>
  <si>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</si>
  <si>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</si>
  <si>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</si>
  <si>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</si>
  <si>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</si>
  <si>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</si>
  <si>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</si>
  <si>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</si>
  <si>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</si>
  <si>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</si>
  <si>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</si>
  <si>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</si>
  <si>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</si>
  <si>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</si>
  <si>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</si>
  <si>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</si>
  <si>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</si>
  <si>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</si>
  <si>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</si>
  <si>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</si>
  <si>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</si>
  <si>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</si>
  <si>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</si>
  <si>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</si>
  <si>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</si>
  <si>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</si>
  <si>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</si>
  <si>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</si>
  <si>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</si>
  <si>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</si>
  <si>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</si>
  <si>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</si>
  <si>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</si>
  <si>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</si>
  <si>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</si>
  <si>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</si>
  <si>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</si>
  <si>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</si>
  <si>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</si>
  <si>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</si>
  <si>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</si>
  <si>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</si>
  <si>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</si>
  <si>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</si>
  <si>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</si>
  <si>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</si>
  <si>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</si>
  <si>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</si>
  <si>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</si>
  <si>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</si>
  <si>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</si>
  <si>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</si>
  <si>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</si>
  <si>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</si>
  <si>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</si>
  <si>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</si>
  <si>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</si>
  <si>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</si>
  <si>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</si>
  <si>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</si>
  <si>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</si>
  <si>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</si>
  <si>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</si>
  <si>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</si>
  <si>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</si>
  <si>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</si>
  <si>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</si>
  <si>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</si>
  <si>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</si>
  <si>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</si>
  <si>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</si>
  <si>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</si>
  <si>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</si>
  <si>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</si>
  <si>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</si>
  <si>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</si>
  <si>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</si>
  <si>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</si>
  <si>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</si>
  <si>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</si>
  <si>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</si>
  <si>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</si>
  <si>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</si>
  <si>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</si>
  <si>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</si>
  <si>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</si>
  <si>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</si>
  <si>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</si>
  <si>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</si>
  <si>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</si>
  <si>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</si>
  <si>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</si>
  <si>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</si>
  <si>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</si>
  <si>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</si>
  <si>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</si>
  <si>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</si>
  <si>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</si>
  <si>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</si>
  <si>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</si>
  <si>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</si>
  <si>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</si>
  <si>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</si>
  <si>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</si>
  <si>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</si>
  <si>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</si>
  <si>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</si>
  <si>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</si>
  <si>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</si>
  <si>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</si>
  <si>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</si>
  <si>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</si>
  <si>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</si>
  <si>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</si>
  <si>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</si>
  <si>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</si>
  <si>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</si>
  <si>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</si>
  <si>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</si>
  <si>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</si>
  <si>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</si>
  <si>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</si>
  <si>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</si>
  <si>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</si>
  <si>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</si>
  <si>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</si>
  <si>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</si>
  <si>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</si>
  <si>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</si>
  <si>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</si>
  <si>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</si>
  <si>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</si>
  <si>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</si>
  <si>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</si>
  <si>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</si>
  <si>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</si>
  <si>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</si>
  <si>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</si>
  <si>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</si>
  <si>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</si>
  <si>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</si>
  <si>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</si>
  <si>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</si>
  <si>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</si>
  <si>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</si>
  <si>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</si>
  <si>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</si>
  <si>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</si>
  <si>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</si>
  <si>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</si>
  <si>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</si>
  <si>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</si>
  <si>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</si>
  <si>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</si>
  <si>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</si>
  <si>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</si>
  <si>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</si>
  <si>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</si>
  <si>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</si>
  <si>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</si>
  <si>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</si>
  <si>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</si>
  <si>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</si>
  <si>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</si>
  <si>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</si>
  <si>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</si>
  <si>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</si>
  <si>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</si>
  <si>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</si>
  <si>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</si>
  <si>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</si>
  <si>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</si>
  <si>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</si>
  <si>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</si>
  <si>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</si>
  <si>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</si>
  <si>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</si>
  <si>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</si>
  <si>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</si>
  <si>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</si>
  <si>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</si>
  <si>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</si>
  <si>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</si>
  <si>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</si>
  <si>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</si>
  <si>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</si>
  <si>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</si>
  <si>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</si>
  <si>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</si>
  <si>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</si>
  <si>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</si>
  <si>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</si>
  <si>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</si>
  <si>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</si>
  <si>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</si>
  <si>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</si>
  <si>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</si>
  <si>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</si>
  <si>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</si>
  <si>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</si>
  <si>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</si>
  <si>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</si>
  <si>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</si>
  <si>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</si>
  <si>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</si>
  <si>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</si>
  <si>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</si>
  <si>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</si>
  <si>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</si>
  <si>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</si>
  <si>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</si>
  <si>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</si>
  <si>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</si>
  <si>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</si>
  <si>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</si>
  <si>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</si>
  <si>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</si>
  <si>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</si>
  <si>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</si>
  <si>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</si>
  <si>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</si>
  <si>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</si>
  <si>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</si>
  <si>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</si>
  <si>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</si>
  <si>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</si>
  <si>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</si>
  <si>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</si>
  <si>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</si>
  <si>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</si>
  <si>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</si>
  <si>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</si>
  <si>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</si>
  <si>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</si>
  <si>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</si>
  <si>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</si>
  <si>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</si>
  <si>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</si>
  <si>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</si>
  <si>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</si>
  <si>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</si>
  <si>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</si>
  <si>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</si>
  <si>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</si>
  <si>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</si>
  <si>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</si>
  <si>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</si>
  <si>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</si>
  <si>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</si>
  <si>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</si>
  <si>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</si>
  <si>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</si>
  <si>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</si>
  <si>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</si>
  <si>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</si>
  <si>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</si>
  <si>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</si>
  <si>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</si>
  <si>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</si>
  <si>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</si>
  <si>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</si>
  <si>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</si>
  <si>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</si>
  <si>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</si>
  <si>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</si>
  <si>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</si>
  <si>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</si>
  <si>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</si>
  <si>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</si>
  <si>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</si>
  <si>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</si>
  <si>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</si>
  <si>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</si>
  <si>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</si>
  <si>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</si>
  <si>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</si>
  <si>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</si>
  <si>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</si>
  <si>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</si>
  <si>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</si>
  <si>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</si>
  <si>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</si>
  <si>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</si>
  <si>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</si>
  <si>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</si>
  <si>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</si>
  <si>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</si>
  <si>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</si>
  <si>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</si>
  <si>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</si>
  <si>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</si>
  <si>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</si>
  <si>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</si>
  <si>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</si>
  <si>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</si>
  <si>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</si>
  <si>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</si>
  <si>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</si>
  <si>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</si>
  <si>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</si>
  <si>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</si>
  <si>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</si>
  <si>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</si>
  <si>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</si>
  <si>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</si>
  <si>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</si>
  <si>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</si>
  <si>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</si>
  <si>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</si>
  <si>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</si>
  <si>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</si>
  <si>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</si>
  <si>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</si>
  <si>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</si>
  <si>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</si>
  <si>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</si>
  <si>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</si>
  <si>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</si>
  <si>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</si>
  <si>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</si>
  <si>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</si>
  <si>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</si>
  <si>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</si>
  <si>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</si>
  <si>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</si>
  <si>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</si>
  <si>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</si>
  <si>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</si>
  <si>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</si>
  <si>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</si>
  <si>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</si>
  <si>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</si>
  <si>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</si>
  <si>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</si>
  <si>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</si>
  <si>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</si>
  <si>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</si>
  <si>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</si>
  <si>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</si>
  <si>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</si>
  <si>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</si>
  <si>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</si>
  <si>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</si>
  <si>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</si>
  <si>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</si>
  <si>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</si>
  <si>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</si>
  <si>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</si>
  <si>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</si>
  <si>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</si>
  <si>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</si>
  <si>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</si>
  <si>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</si>
  <si>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</si>
  <si>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</si>
  <si>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</si>
  <si>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</si>
  <si>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</si>
  <si>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</si>
  <si>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</si>
  <si>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</si>
  <si>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</si>
  <si>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</si>
  <si>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</si>
  <si>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</si>
  <si>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</si>
  <si>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</si>
  <si>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</si>
  <si>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</si>
  <si>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</si>
  <si>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</si>
  <si>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</si>
  <si>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</si>
  <si>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</si>
  <si>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</si>
  <si>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</si>
  <si>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</si>
  <si>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</si>
  <si>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</si>
  <si>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</si>
  <si>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</si>
  <si>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</si>
  <si>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</si>
  <si>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</si>
  <si>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</si>
  <si>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</si>
  <si>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</si>
  <si>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</si>
  <si>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</si>
  <si>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</si>
  <si>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</si>
  <si>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</si>
  <si>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</si>
  <si>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</si>
  <si>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</si>
  <si>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</si>
  <si>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</si>
  <si>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</si>
  <si>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</si>
  <si>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</si>
  <si>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</si>
  <si>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</si>
  <si>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</si>
  <si>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</si>
  <si>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</si>
  <si>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</si>
  <si>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</si>
  <si>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</si>
  <si>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</si>
  <si>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</si>
  <si>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</si>
  <si>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</si>
  <si>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</si>
  <si>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</si>
  <si>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</si>
  <si>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</si>
  <si>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</si>
  <si>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</si>
  <si>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</si>
  <si>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</si>
  <si>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</si>
  <si>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</si>
  <si>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</si>
  <si>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</si>
  <si>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</si>
  <si>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</si>
  <si>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</si>
  <si>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</si>
  <si>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</si>
  <si>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</si>
  <si>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</si>
  <si>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</si>
  <si>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</si>
  <si>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</si>
  <si>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</si>
  <si>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</si>
  <si>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</si>
  <si>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</si>
  <si>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</si>
  <si>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</si>
  <si>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</si>
  <si>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</si>
  <si>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</si>
  <si>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</si>
  <si>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</si>
  <si>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</si>
  <si>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</si>
  <si>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</si>
  <si>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</si>
  <si>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</si>
  <si>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</si>
  <si>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</si>
  <si>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</si>
  <si>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</si>
  <si>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</si>
  <si>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</si>
  <si>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</si>
  <si>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</si>
  <si>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</si>
  <si>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</si>
  <si>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</si>
  <si>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</si>
  <si>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</si>
  <si>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</si>
  <si>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</si>
  <si>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</si>
  <si>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</si>
  <si>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</si>
  <si>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</si>
  <si>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</si>
  <si>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</si>
  <si>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</si>
  <si>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</si>
  <si>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</si>
  <si>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</si>
  <si>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</si>
  <si>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</si>
  <si>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</si>
  <si>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</si>
  <si>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</si>
  <si>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</si>
  <si>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</si>
  <si>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</si>
  <si>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</si>
  <si>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</si>
  <si>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</si>
  <si>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</si>
  <si>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</si>
  <si>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</si>
  <si>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</si>
  <si>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</si>
  <si>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</si>
  <si>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</si>
  <si>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</si>
  <si>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</si>
  <si>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</si>
  <si>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</si>
  <si>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</si>
  <si>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</si>
  <si>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</si>
  <si>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</si>
  <si>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</si>
  <si>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</si>
  <si>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</si>
  <si>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</si>
  <si>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</si>
  <si>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</si>
  <si>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</si>
  <si>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</si>
  <si>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</si>
  <si>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</si>
  <si>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</si>
  <si>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</si>
  <si>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</si>
  <si>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</si>
  <si>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</si>
  <si>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</si>
  <si>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</si>
  <si>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</si>
  <si>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</si>
  <si>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</si>
  <si>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</si>
  <si>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</si>
  <si>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</si>
  <si>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</si>
  <si>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</si>
  <si>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</si>
  <si>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</si>
  <si>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</si>
  <si>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</si>
  <si>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</si>
  <si>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</si>
  <si>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</si>
  <si>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</si>
  <si>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</si>
  <si>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</si>
  <si>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</si>
  <si>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</si>
  <si>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</si>
  <si>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</si>
  <si>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</si>
  <si>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</si>
  <si>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</si>
  <si>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</si>
  <si>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</si>
  <si>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</si>
  <si>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</si>
  <si>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</si>
  <si>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</si>
  <si>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</si>
  <si>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</si>
  <si>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</si>
  <si>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</si>
  <si>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</si>
  <si>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</si>
  <si>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</si>
  <si>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</si>
  <si>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</si>
  <si>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</si>
  <si>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</si>
  <si>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</si>
  <si>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</si>
  <si>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</si>
  <si>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</si>
  <si>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</si>
  <si>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</si>
  <si>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</si>
  <si>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</si>
  <si>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</si>
  <si>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</si>
  <si>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</si>
  <si>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</si>
  <si>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</si>
  <si>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</si>
  <si>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</si>
  <si>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</si>
  <si>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</si>
  <si>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</si>
  <si>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</si>
  <si>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</si>
  <si>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</si>
  <si>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</si>
  <si>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</si>
  <si>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</si>
  <si>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</si>
  <si>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</si>
  <si>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</si>
  <si>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</si>
  <si>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</si>
  <si>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</si>
  <si>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</si>
  <si>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</si>
  <si>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</si>
  <si>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</si>
  <si>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</si>
  <si>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</si>
  <si>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</si>
  <si>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</si>
  <si>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</si>
  <si>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</si>
  <si>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</si>
  <si>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</si>
  <si>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</si>
  <si>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</si>
  <si>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</si>
  <si>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</si>
  <si>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</si>
  <si>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</si>
  <si>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</si>
  <si>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</si>
  <si>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</si>
  <si>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</si>
  <si>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</si>
  <si>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</si>
  <si>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</si>
  <si>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</si>
  <si>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</si>
  <si>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</si>
  <si>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</si>
  <si>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</si>
  <si>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</si>
  <si>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</si>
  <si>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</si>
  <si>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</si>
  <si>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</si>
  <si>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</si>
  <si>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</si>
  <si>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</si>
  <si>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</si>
  <si>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</si>
  <si>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</si>
  <si>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</si>
  <si>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</si>
  <si>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</si>
  <si>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</si>
  <si>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</si>
  <si>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</si>
  <si>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</si>
  <si>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</si>
  <si>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</si>
  <si>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</si>
  <si>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</si>
  <si>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</si>
  <si>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</si>
  <si>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</si>
  <si>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</si>
  <si>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</si>
  <si>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</si>
  <si>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</si>
  <si>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</si>
  <si>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</si>
  <si>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</si>
  <si>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</si>
  <si>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</si>
  <si>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</si>
  <si>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</si>
  <si>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</si>
  <si>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</si>
  <si>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</si>
  <si>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</si>
  <si>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</si>
  <si>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</si>
  <si>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</si>
  <si>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</si>
  <si>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</si>
  <si>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</si>
  <si>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</si>
  <si>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</si>
  <si>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</si>
  <si>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</si>
  <si>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</si>
  <si>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</si>
  <si>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</si>
  <si>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</si>
  <si>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</si>
  <si>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</si>
  <si>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</si>
  <si>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</si>
  <si>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</si>
  <si>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</si>
  <si>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</si>
  <si>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</si>
  <si>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</si>
  <si>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</si>
  <si>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</si>
  <si>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</si>
  <si>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</si>
  <si>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</si>
  <si>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</si>
  <si>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</si>
  <si>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</si>
  <si>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</si>
  <si>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</si>
  <si>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</si>
  <si>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</si>
  <si>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</si>
  <si>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</si>
  <si>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</si>
  <si>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</si>
  <si>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</si>
  <si>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</si>
  <si>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</si>
  <si>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</si>
  <si>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</si>
  <si>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</si>
  <si>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</si>
  <si>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</si>
  <si>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</si>
  <si>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</si>
  <si>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</si>
  <si>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</si>
  <si>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</si>
  <si>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</si>
  <si>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</si>
  <si>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</si>
  <si>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</si>
  <si>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</si>
  <si>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</si>
  <si>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</si>
  <si>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</si>
  <si>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</si>
  <si>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</si>
  <si>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</si>
  <si>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</si>
  <si>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</si>
  <si>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</si>
  <si>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</si>
  <si>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</si>
  <si>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</si>
  <si>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</si>
  <si>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</si>
  <si>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</si>
  <si>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</si>
  <si>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</si>
  <si>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</si>
  <si>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</si>
  <si>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</si>
  <si>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</si>
  <si>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</si>
  <si>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</si>
  <si>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</si>
  <si>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</si>
  <si>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</si>
  <si>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</si>
  <si>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</si>
  <si>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</si>
  <si>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</si>
  <si>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</si>
  <si>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</si>
  <si>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</si>
  <si>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</si>
  <si>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</si>
  <si>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</si>
  <si>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</si>
  <si>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</si>
  <si>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</si>
  <si>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</si>
  <si>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</si>
  <si>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</si>
  <si>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</si>
  <si>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</si>
  <si>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</si>
  <si>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</si>
  <si>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</si>
  <si>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</si>
  <si>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</si>
  <si>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</si>
  <si>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</si>
  <si>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</si>
  <si>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</si>
  <si>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</si>
  <si>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</si>
  <si>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</si>
  <si>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</si>
  <si>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</si>
  <si>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</si>
  <si>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</si>
  <si>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</si>
  <si>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</si>
  <si>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</si>
  <si>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</si>
  <si>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</si>
  <si>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</si>
  <si>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</si>
  <si>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</si>
  <si>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</si>
  <si>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</si>
  <si>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</si>
  <si>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</si>
  <si>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</si>
  <si>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</si>
  <si>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</si>
  <si>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</si>
  <si>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</si>
  <si>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</si>
  <si>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</si>
  <si>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</si>
  <si>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</si>
  <si>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</si>
  <si>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</si>
  <si>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</si>
  <si>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</si>
  <si>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</si>
  <si>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</si>
  <si>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</si>
  <si>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</si>
  <si>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</si>
  <si>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</si>
  <si>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</si>
  <si>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</si>
  <si>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</si>
  <si>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</si>
  <si>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</si>
  <si>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</si>
  <si>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</si>
  <si>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</si>
  <si>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</si>
  <si>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</si>
  <si>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</si>
  <si>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</si>
  <si>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</si>
  <si>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</si>
  <si>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</si>
  <si>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</si>
  <si>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</si>
  <si>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</si>
  <si>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</si>
  <si>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</si>
  <si>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</si>
  <si>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</si>
  <si>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</si>
  <si>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</si>
  <si>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</si>
  <si>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</si>
  <si>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</si>
  <si>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</si>
  <si>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</si>
  <si>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</si>
  <si>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</si>
  <si>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</si>
  <si>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</si>
  <si>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</si>
  <si>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</si>
  <si>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</si>
  <si>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</si>
  <si>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</si>
  <si>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</si>
  <si>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</si>
  <si>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</si>
  <si>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</si>
  <si>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</si>
  <si>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</si>
  <si>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</si>
  <si>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</si>
  <si>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</si>
  <si>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</si>
  <si>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</si>
  <si>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</si>
  <si>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</si>
  <si>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</si>
  <si>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</si>
  <si>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</si>
  <si>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</si>
  <si>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</si>
  <si>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</si>
  <si>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</si>
  <si>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</si>
  <si>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</si>
  <si>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</si>
  <si>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</si>
  <si>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</si>
  <si>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</si>
  <si>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</si>
  <si>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</si>
  <si>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</si>
  <si>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</si>
  <si>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</si>
  <si>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</si>
  <si>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</si>
  <si>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</si>
  <si>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</si>
  <si>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</si>
  <si>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</si>
  <si>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</si>
  <si>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</si>
  <si>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</si>
  <si>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</si>
  <si>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</si>
  <si>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</si>
  <si>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</si>
  <si>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</si>
  <si>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</si>
  <si>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</si>
  <si>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</si>
  <si>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</si>
  <si>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</si>
  <si>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</si>
  <si>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</si>
  <si>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</si>
  <si>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</si>
  <si>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</si>
  <si>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</si>
  <si>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</si>
  <si>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</si>
  <si>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</si>
  <si>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</si>
  <si>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</si>
  <si>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</si>
  <si>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</si>
  <si>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</si>
  <si>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</si>
  <si>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</si>
  <si>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</si>
  <si>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</si>
  <si>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</si>
  <si>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</si>
  <si>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</si>
  <si>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</si>
  <si>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</si>
  <si>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</si>
  <si>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</si>
  <si>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</si>
  <si>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</si>
  <si>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</si>
  <si>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</si>
  <si>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</si>
  <si>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</si>
  <si>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</si>
  <si>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</si>
  <si>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</si>
  <si>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</si>
  <si>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</si>
  <si>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</si>
  <si>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</si>
  <si>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</si>
  <si>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</si>
  <si>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</si>
  <si>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</si>
  <si>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</si>
  <si>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</si>
  <si>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</si>
  <si>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</si>
  <si>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</si>
  <si>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</si>
  <si>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</si>
  <si>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</si>
  <si>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</si>
  <si>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</si>
  <si>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</si>
  <si>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</si>
  <si>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</si>
  <si>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</si>
  <si>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</si>
  <si>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</si>
  <si>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</si>
  <si>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</si>
  <si>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</si>
  <si>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</si>
  <si>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</si>
  <si>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</si>
  <si>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</si>
  <si>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</si>
  <si>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</si>
  <si>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</si>
  <si>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</si>
  <si>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</si>
  <si>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</si>
  <si>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</si>
  <si>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</si>
  <si>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</si>
  <si>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</si>
  <si>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</si>
  <si>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</si>
  <si>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</si>
  <si>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</si>
  <si>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</si>
  <si>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</si>
  <si>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</si>
  <si>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</si>
  <si>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</si>
  <si>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</si>
  <si>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</si>
  <si>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</si>
  <si>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</si>
  <si>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</si>
  <si>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</si>
  <si>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</si>
  <si>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</si>
  <si>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</si>
  <si>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</si>
  <si>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</si>
  <si>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</si>
  <si>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</si>
  <si>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</si>
  <si>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</si>
  <si>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</si>
  <si>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</si>
  <si>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</si>
  <si>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</si>
  <si>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</si>
  <si>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</si>
  <si>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</si>
  <si>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</si>
  <si>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</si>
  <si>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</si>
  <si>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</si>
  <si>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</si>
  <si>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</si>
  <si>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</si>
  <si>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</si>
  <si>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</si>
  <si>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</si>
  <si>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</si>
  <si>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</si>
  <si>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</si>
  <si>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</si>
  <si>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</si>
  <si>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</si>
  <si>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</si>
  <si>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</si>
  <si>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</si>
  <si>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</si>
  <si>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</si>
  <si>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</si>
  <si>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</si>
  <si>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</si>
  <si>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</si>
  <si>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</si>
  <si>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</si>
  <si>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</si>
  <si>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</si>
  <si>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</si>
  <si>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</si>
  <si>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</si>
  <si>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</si>
  <si>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</si>
  <si>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</si>
  <si>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</si>
  <si>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</si>
  <si>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</si>
  <si>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</si>
  <si>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</si>
  <si>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</si>
  <si>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</si>
  <si>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</si>
  <si>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</si>
  <si>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</si>
  <si>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</si>
  <si>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</si>
  <si>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</si>
  <si>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</si>
  <si>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</si>
  <si>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</si>
  <si>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</si>
  <si>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</si>
  <si>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</si>
  <si>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</si>
  <si>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</si>
  <si>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</si>
  <si>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</si>
  <si>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</si>
  <si>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</si>
  <si>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</si>
  <si>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</si>
  <si>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</si>
  <si>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</si>
  <si>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</si>
  <si>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</si>
  <si>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</si>
  <si>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</si>
  <si>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</si>
  <si>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</si>
  <si>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</si>
  <si>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</si>
  <si>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</si>
  <si>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</si>
  <si>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</si>
  <si>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</si>
  <si>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</si>
  <si>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</si>
  <si>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</si>
  <si>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</si>
  <si>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</si>
  <si>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</si>
  <si>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</si>
  <si>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</si>
  <si>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</si>
  <si>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</si>
  <si>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</si>
  <si>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</si>
  <si>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</si>
  <si>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</si>
  <si>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</si>
  <si>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</si>
  <si>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</si>
  <si>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</si>
  <si>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</si>
  <si>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</si>
  <si>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</si>
  <si>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</si>
  <si>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</si>
  <si>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</si>
  <si>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</si>
  <si>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</si>
  <si>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</si>
  <si>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</si>
  <si>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</si>
  <si>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</si>
  <si>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</si>
  <si>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</si>
  <si>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</si>
  <si>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</si>
  <si>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</si>
  <si>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</si>
  <si>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</si>
  <si>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</si>
  <si>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</si>
  <si>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</si>
  <si>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</si>
  <si>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</si>
  <si>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</si>
  <si>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</si>
  <si>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</si>
  <si>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</si>
  <si>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</si>
  <si>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</si>
  <si>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</si>
  <si>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</si>
  <si>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</si>
  <si>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</si>
  <si>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</si>
  <si>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</si>
  <si>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</si>
  <si>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</si>
  <si>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</si>
  <si>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</si>
  <si>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</si>
  <si>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</si>
  <si>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</si>
  <si>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</si>
  <si>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</si>
  <si>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</si>
  <si>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</si>
  <si>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</si>
  <si>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</si>
  <si>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</si>
  <si>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</si>
  <si>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</si>
  <si>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</si>
  <si>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</si>
  <si>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</si>
  <si>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</si>
  <si>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</si>
  <si>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</si>
  <si>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</si>
  <si>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</si>
  <si>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</si>
  <si>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</si>
  <si>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</si>
  <si>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</si>
  <si>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</si>
  <si>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</si>
  <si>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</si>
  <si>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</si>
  <si>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</si>
  <si>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</si>
  <si>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</si>
  <si>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</si>
  <si>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</si>
  <si>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</si>
  <si>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</si>
  <si>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</si>
  <si>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</si>
  <si>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</si>
  <si>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</si>
  <si>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</si>
  <si>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</si>
  <si>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</si>
  <si>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</si>
  <si>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</si>
  <si>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</si>
  <si>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</si>
  <si>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</si>
  <si>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</si>
  <si>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</si>
  <si>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</si>
  <si>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</si>
  <si>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</si>
  <si>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</si>
  <si>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</si>
  <si>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</si>
  <si>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</si>
  <si>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</si>
  <si>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</si>
  <si>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</si>
  <si>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</si>
  <si>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</si>
  <si>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</si>
  <si>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</si>
  <si>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</si>
  <si>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</si>
  <si>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</si>
  <si>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</si>
  <si>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</si>
  <si>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</si>
  <si>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</si>
  <si>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</si>
  <si>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</si>
  <si>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</si>
  <si>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</si>
  <si>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</si>
  <si>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</si>
  <si>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</si>
  <si>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</si>
  <si>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</si>
  <si>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</si>
  <si>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</si>
  <si>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</si>
  <si>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</si>
  <si>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</si>
  <si>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</si>
  <si>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</si>
  <si>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</si>
  <si>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</si>
  <si>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</si>
  <si>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</si>
  <si>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</si>
  <si>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</si>
  <si>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</si>
  <si>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</si>
  <si>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</si>
  <si>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</si>
  <si>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</si>
  <si>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</si>
  <si>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</si>
  <si>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</si>
  <si>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</si>
  <si>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</si>
  <si>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</si>
  <si>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</si>
  <si>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</si>
  <si>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</si>
  <si>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</si>
  <si>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</si>
  <si>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</si>
  <si>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</si>
  <si>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</si>
  <si>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</si>
  <si>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</si>
  <si>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</si>
  <si>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</si>
  <si>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</si>
  <si>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</si>
  <si>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</si>
  <si>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</si>
  <si>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</si>
  <si>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</si>
  <si>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</si>
  <si>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</si>
  <si>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</si>
  <si>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</si>
  <si>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</si>
  <si>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</si>
  <si>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</si>
  <si>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</si>
  <si>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</si>
  <si>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</si>
  <si>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</si>
  <si>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</si>
  <si>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</si>
  <si>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</si>
  <si>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</si>
  <si>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</si>
  <si>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</si>
  <si>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</si>
  <si>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</si>
  <si>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</si>
  <si>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</si>
  <si>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</si>
  <si>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</si>
  <si>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</si>
  <si>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</si>
  <si>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</si>
  <si>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</si>
  <si>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</si>
  <si>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</si>
  <si>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</si>
  <si>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</si>
  <si>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</si>
  <si>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</si>
  <si>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</si>
  <si>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</si>
  <si>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</si>
  <si>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</si>
  <si>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</si>
  <si>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</si>
  <si>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</si>
  <si>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</si>
  <si>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</si>
  <si>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</si>
  <si>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</si>
  <si>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</si>
  <si>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</si>
  <si>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</si>
  <si>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</si>
  <si>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</si>
  <si>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</si>
  <si>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</si>
  <si>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</si>
  <si>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</si>
  <si>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</si>
  <si>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</si>
  <si>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</si>
  <si>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</si>
  <si>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</si>
  <si>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</si>
  <si>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</si>
  <si>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</si>
  <si>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</si>
  <si>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</si>
  <si>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</si>
  <si>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</si>
  <si>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</si>
  <si>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</si>
  <si>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</si>
  <si>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</si>
  <si>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</si>
  <si>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</si>
  <si>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</si>
  <si>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</si>
  <si>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</si>
  <si>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</si>
  <si>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</si>
  <si>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</si>
  <si>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</si>
  <si>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</si>
  <si>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</si>
  <si>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</si>
  <si>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</si>
  <si>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</si>
  <si>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</si>
  <si>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</si>
  <si>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</si>
  <si>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</si>
  <si>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</si>
  <si>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</si>
  <si>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</si>
  <si>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</si>
  <si>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</si>
  <si>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</si>
  <si>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</si>
  <si>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</si>
  <si>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</si>
  <si>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</si>
  <si>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</si>
  <si>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</si>
  <si>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</si>
  <si>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</si>
  <si>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</si>
  <si>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</si>
  <si>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</si>
  <si>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</si>
  <si>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</si>
  <si>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</si>
  <si>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</si>
  <si>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</si>
  <si>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</si>
  <si>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</si>
  <si>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</si>
  <si>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</si>
  <si>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</si>
  <si>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</si>
  <si>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</si>
  <si>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</si>
  <si>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</si>
  <si>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</si>
  <si>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</si>
  <si>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</si>
  <si>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</si>
  <si>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</si>
  <si>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</si>
  <si>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</si>
  <si>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</si>
  <si>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</si>
  <si>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</si>
  <si>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</si>
  <si>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</si>
  <si>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</si>
  <si>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</si>
  <si>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</si>
  <si>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</si>
  <si>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</si>
  <si>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</si>
  <si>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</si>
  <si>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</si>
  <si>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</si>
  <si>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</si>
  <si>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</si>
  <si>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</si>
  <si>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</si>
  <si>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</si>
  <si>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</si>
  <si>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</si>
  <si>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</si>
  <si>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</si>
  <si>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</si>
  <si>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</si>
  <si>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</si>
  <si>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</si>
  <si>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</si>
  <si>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</si>
  <si>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</si>
  <si>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</si>
  <si>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</si>
  <si>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</si>
  <si>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</si>
  <si>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</si>
  <si>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</si>
  <si>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</si>
  <si>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</si>
  <si>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</si>
  <si>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</si>
  <si>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</si>
  <si>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</si>
  <si>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</si>
  <si>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</si>
  <si>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</si>
  <si>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</si>
  <si>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</si>
  <si>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</si>
  <si>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</si>
  <si>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</si>
  <si>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</si>
  <si>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</si>
  <si>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</si>
  <si>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</si>
  <si>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</si>
  <si>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</si>
  <si>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</si>
  <si>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</si>
  <si>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</si>
  <si>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</si>
  <si>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</si>
  <si>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</si>
  <si>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</si>
  <si>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</si>
  <si>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</si>
  <si>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</si>
  <si>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</si>
  <si>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</si>
  <si>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</si>
  <si>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</si>
  <si>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</si>
  <si>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</si>
  <si>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</si>
  <si>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</si>
  <si>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</si>
  <si>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</si>
  <si>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</si>
  <si>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</si>
  <si>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</si>
  <si>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</si>
  <si>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</si>
  <si>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</si>
  <si>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</si>
  <si>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</si>
  <si>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</si>
  <si>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</si>
  <si>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</si>
  <si>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</si>
  <si>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</si>
  <si>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</si>
  <si>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</si>
  <si>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</si>
  <si>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</si>
  <si>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</si>
  <si>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</si>
  <si>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</si>
  <si>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</si>
  <si>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</si>
  <si>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</si>
  <si>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</si>
  <si>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</si>
  <si>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</si>
  <si>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</si>
  <si>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</si>
  <si>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</si>
  <si>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</si>
  <si>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</si>
  <si>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</si>
  <si>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</si>
  <si>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</si>
  <si>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</si>
  <si>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</si>
  <si>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</si>
  <si>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</si>
  <si>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</si>
  <si>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</si>
  <si>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</si>
  <si>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</si>
  <si>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</si>
  <si>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</si>
  <si>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</si>
  <si>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</si>
  <si>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</si>
  <si>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</si>
  <si>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</si>
  <si>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</si>
  <si>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</si>
  <si>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</si>
  <si>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</si>
  <si>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</si>
  <si>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</si>
  <si>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</si>
  <si>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</si>
  <si>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</si>
  <si>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</si>
  <si>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</si>
  <si>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</si>
  <si>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</si>
  <si>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</si>
  <si>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</si>
  <si>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</si>
  <si>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</si>
  <si>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</si>
  <si>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</si>
  <si>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</si>
  <si>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</si>
  <si>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</si>
  <si>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</si>
  <si>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</si>
  <si>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</si>
  <si>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</si>
  <si>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</si>
  <si>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</si>
  <si>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</si>
  <si>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</si>
  <si>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</si>
  <si>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</si>
  <si>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</si>
  <si>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</si>
  <si>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</si>
  <si>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</si>
  <si>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</si>
  <si>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</si>
  <si>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</si>
  <si>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</si>
  <si>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</si>
  <si>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</si>
  <si>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</si>
  <si>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</si>
  <si>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</si>
  <si>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</si>
  <si>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</si>
  <si>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</si>
  <si>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</si>
  <si>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</si>
  <si>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</si>
  <si>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</si>
  <si>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</si>
  <si>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</si>
  <si>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</si>
  <si>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</si>
  <si>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</si>
  <si>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</si>
  <si>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</si>
  <si>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</si>
  <si>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</si>
  <si>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</si>
  <si>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</si>
  <si>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</si>
  <si>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</si>
  <si>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</si>
  <si>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</si>
  <si>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</si>
  <si>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</si>
  <si>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</si>
  <si>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</si>
  <si>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</si>
  <si>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</si>
  <si>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</si>
  <si>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</si>
  <si>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</si>
  <si>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</si>
  <si>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</si>
  <si>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</si>
  <si>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</si>
  <si>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</si>
  <si>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</si>
  <si>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</si>
  <si>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</si>
  <si>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</si>
  <si>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</si>
  <si>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</si>
  <si>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</si>
  <si>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</si>
  <si>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</si>
  <si>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</si>
  <si>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</si>
  <si>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</si>
  <si>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</si>
  <si>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</si>
  <si>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</si>
  <si>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</si>
  <si>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</si>
  <si>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</si>
  <si>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</si>
  <si>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</si>
  <si>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</si>
  <si>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</si>
  <si>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</si>
  <si>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</si>
  <si>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</si>
  <si>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</si>
  <si>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</si>
  <si>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</si>
  <si>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</si>
  <si>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</si>
  <si>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</si>
  <si>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</si>
  <si>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</si>
  <si>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</si>
  <si>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</si>
  <si>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</si>
  <si>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</si>
  <si>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</si>
  <si>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</si>
  <si>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</si>
  <si>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</si>
  <si>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</si>
  <si>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</si>
  <si>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</si>
  <si>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</si>
  <si>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</si>
  <si>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</si>
  <si>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</si>
  <si>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</si>
  <si>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</si>
  <si>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</si>
  <si>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</si>
  <si>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</si>
  <si>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</si>
  <si>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</si>
  <si>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</si>
  <si>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</si>
  <si>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</si>
  <si>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</si>
  <si>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</si>
  <si>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</si>
  <si>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</si>
  <si>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</si>
  <si>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</si>
  <si>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</si>
  <si>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</si>
  <si>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</si>
  <si>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</si>
  <si>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</si>
  <si>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</si>
  <si>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</si>
  <si>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</si>
  <si>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</si>
  <si>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</si>
  <si>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</si>
  <si>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</si>
  <si>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</si>
  <si>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</si>
  <si>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</si>
  <si>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</si>
  <si>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</si>
  <si>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</si>
  <si>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</si>
  <si>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</si>
  <si>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</si>
  <si>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</si>
  <si>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</si>
  <si>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</si>
  <si>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</si>
  <si>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</si>
  <si>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</si>
  <si>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</si>
  <si>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</si>
  <si>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</si>
  <si>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</si>
  <si>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</si>
  <si>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</si>
  <si>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</si>
  <si>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</si>
  <si>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</si>
  <si>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</si>
  <si>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</si>
  <si>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</si>
  <si>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</si>
  <si>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</si>
  <si>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</si>
  <si>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</si>
  <si>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</si>
  <si>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</si>
  <si>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</si>
  <si>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</si>
  <si>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</si>
  <si>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</si>
  <si>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</si>
  <si>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</si>
  <si>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</si>
  <si>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</si>
  <si>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</si>
  <si>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</si>
  <si>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</si>
  <si>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</si>
  <si>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</si>
  <si>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</si>
  <si>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</si>
  <si>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</si>
  <si>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</si>
  <si>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</si>
  <si>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</si>
  <si>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</si>
  <si>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</si>
  <si>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</si>
  <si>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</si>
  <si>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</si>
  <si>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</si>
  <si>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</si>
  <si>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</si>
  <si>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</si>
  <si>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</si>
  <si>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</si>
  <si>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</si>
  <si>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</si>
  <si>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</si>
  <si>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</si>
  <si>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</si>
  <si>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</si>
  <si>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</si>
  <si>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</si>
  <si>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</si>
  <si>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</si>
  <si>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</si>
  <si>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</si>
  <si>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</si>
  <si>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</si>
  <si>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</si>
  <si>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</si>
  <si>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</si>
  <si>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</si>
  <si>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</si>
  <si>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</si>
  <si>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</si>
  <si>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</si>
  <si>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</si>
  <si>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</si>
  <si>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</si>
  <si>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</si>
  <si>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</si>
  <si>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</si>
  <si>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</si>
  <si>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</si>
  <si>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</si>
  <si>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</si>
  <si>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</si>
  <si>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</si>
  <si>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</si>
  <si>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</si>
  <si>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</si>
  <si>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</si>
  <si>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</si>
  <si>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</si>
  <si>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</si>
  <si>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</si>
  <si>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</si>
  <si>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</si>
  <si>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</si>
  <si>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</si>
  <si>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</si>
  <si>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</si>
  <si>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</si>
  <si>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</si>
  <si>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</si>
  <si>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</si>
  <si>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</si>
  <si>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</si>
  <si>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</si>
  <si>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</si>
  <si>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</si>
  <si>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</si>
  <si>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</si>
  <si>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</si>
  <si>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</si>
  <si>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</si>
  <si>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</si>
  <si>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</si>
  <si>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</si>
  <si>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</si>
  <si>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</si>
  <si>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</si>
  <si>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</si>
  <si>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</si>
  <si>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</si>
  <si>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</si>
  <si>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</si>
  <si>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</si>
  <si>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</si>
  <si>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</si>
  <si>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</si>
  <si>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</si>
  <si>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</si>
  <si>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</si>
  <si>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</si>
  <si>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</si>
  <si>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</si>
  <si>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</si>
  <si>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</si>
  <si>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</si>
  <si>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</si>
  <si>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</si>
  <si>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</si>
  <si>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</si>
  <si>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</si>
  <si>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</si>
  <si>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</si>
  <si>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</si>
  <si>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</si>
  <si>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</si>
  <si>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</si>
  <si>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</si>
  <si>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</si>
  <si>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</si>
  <si>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</si>
  <si>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</si>
  <si>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</si>
  <si>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</si>
  <si>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</si>
  <si>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</si>
  <si>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</si>
  <si>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</si>
  <si>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</si>
  <si>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</si>
  <si>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</si>
  <si>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</si>
  <si>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</si>
  <si>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</si>
  <si>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</si>
  <si>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</si>
  <si>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</si>
  <si>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</si>
  <si>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</si>
  <si>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</si>
  <si>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</si>
  <si>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</si>
  <si>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</si>
  <si>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</si>
  <si>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</si>
  <si>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</si>
  <si>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</si>
  <si>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</si>
  <si>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</si>
  <si>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</si>
  <si>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</si>
  <si>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</si>
  <si>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</si>
  <si>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</si>
  <si>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</si>
  <si>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</si>
  <si>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</si>
  <si>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</si>
  <si>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</si>
  <si>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</si>
  <si>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</si>
  <si>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</si>
  <si>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</si>
  <si>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</si>
  <si>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</si>
  <si>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</si>
  <si>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</si>
  <si>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</si>
  <si>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</si>
  <si>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</si>
  <si>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</si>
  <si>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</si>
  <si>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</si>
  <si>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</si>
  <si>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</si>
  <si>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</si>
  <si>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</si>
  <si>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</si>
  <si>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</si>
  <si>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</si>
  <si>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</si>
  <si>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</si>
  <si>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</si>
  <si>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</si>
  <si>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</si>
  <si>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</si>
  <si>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</si>
  <si>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</si>
  <si>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</si>
  <si>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</si>
  <si>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</si>
  <si>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</si>
  <si>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</si>
  <si>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</si>
  <si>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</si>
  <si>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</si>
  <si>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</si>
  <si>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</si>
  <si>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</si>
  <si>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</si>
  <si>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</si>
  <si>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</si>
  <si>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</si>
  <si>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</si>
  <si>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</si>
  <si>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</si>
  <si>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</si>
  <si>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</si>
  <si>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</si>
  <si>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</si>
  <si>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</si>
  <si>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</si>
  <si>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</si>
  <si>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</si>
  <si>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</si>
  <si>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</si>
  <si>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</si>
  <si>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</si>
  <si>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</si>
  <si>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</si>
  <si>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</si>
  <si>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</si>
  <si>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</si>
  <si>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</si>
  <si>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</si>
  <si>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</si>
  <si>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</si>
  <si>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</si>
  <si>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</si>
  <si>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</si>
  <si>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</si>
  <si>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</si>
  <si>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</si>
  <si>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</si>
  <si>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</si>
  <si>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</si>
  <si>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</si>
  <si>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</si>
  <si>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</si>
  <si>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</si>
  <si>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</si>
  <si>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</si>
  <si>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</si>
  <si>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</si>
  <si>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</si>
  <si>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</si>
  <si>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</si>
  <si>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</si>
  <si>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</si>
  <si>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</si>
  <si>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</si>
  <si>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</si>
  <si>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</si>
  <si>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</si>
  <si>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</si>
  <si>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</si>
  <si>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</si>
  <si>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</si>
  <si>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</si>
  <si>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</si>
  <si>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</si>
  <si>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</si>
  <si>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</si>
  <si>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</si>
  <si>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</si>
  <si>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</si>
  <si>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</si>
  <si>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</si>
  <si>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</si>
  <si>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</si>
  <si>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</si>
  <si>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</si>
  <si>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</si>
  <si>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</si>
  <si>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</si>
  <si>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</si>
  <si>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</si>
  <si>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</si>
  <si>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</si>
  <si>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</si>
  <si>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</si>
  <si>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</si>
  <si>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</si>
  <si>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</si>
  <si>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</si>
  <si>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</si>
  <si>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</si>
  <si>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</si>
  <si>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</si>
  <si>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</si>
  <si>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</si>
  <si>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</si>
  <si>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</si>
  <si>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</si>
  <si>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</si>
  <si>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</si>
  <si>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</si>
  <si>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</si>
  <si>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</si>
  <si>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</si>
  <si>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</si>
  <si>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</si>
  <si>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</si>
  <si>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</si>
  <si>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</si>
  <si>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</si>
  <si>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</si>
  <si>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</si>
  <si>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</si>
  <si>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</si>
  <si>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</si>
  <si>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</si>
  <si>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</si>
  <si>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</si>
  <si>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</si>
  <si>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</si>
  <si>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</si>
  <si>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</si>
  <si>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</si>
  <si>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</si>
  <si>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</si>
  <si>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</si>
  <si>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</si>
  <si>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</si>
  <si>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</si>
  <si>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</si>
  <si>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</si>
  <si>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</si>
  <si>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</si>
  <si>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</si>
  <si>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</si>
  <si>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</si>
  <si>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</si>
  <si>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</si>
  <si>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</si>
  <si>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</si>
  <si>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</si>
  <si>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</si>
  <si>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</si>
  <si>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</si>
  <si>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</si>
  <si>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</si>
  <si>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</si>
  <si>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</si>
  <si>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</si>
  <si>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</si>
  <si>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</si>
  <si>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</si>
  <si>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</si>
  <si>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</si>
  <si>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</si>
  <si>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</si>
  <si>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</si>
  <si>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</si>
  <si>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</si>
  <si>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</si>
  <si>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</si>
  <si>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</si>
  <si>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</si>
  <si>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</si>
  <si>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</si>
  <si>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</si>
  <si>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</si>
  <si>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</si>
  <si>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</si>
  <si>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</si>
  <si>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</si>
  <si>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</si>
  <si>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</si>
  <si>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</si>
  <si>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</si>
  <si>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</si>
  <si>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</si>
  <si>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</si>
  <si>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</si>
  <si>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</si>
  <si>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</si>
  <si>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</si>
  <si>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</si>
  <si>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</si>
  <si>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</si>
  <si>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</si>
  <si>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</si>
  <si>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</si>
  <si>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</si>
  <si>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</si>
  <si>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</si>
  <si>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</si>
  <si>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</si>
  <si>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</si>
  <si>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</si>
  <si>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</si>
  <si>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</si>
  <si>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</si>
  <si>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</si>
  <si>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</si>
  <si>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</si>
  <si>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</si>
  <si>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</si>
  <si>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</si>
  <si>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</si>
  <si>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</si>
  <si>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</si>
  <si>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</si>
  <si>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</si>
  <si>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</si>
  <si>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</si>
  <si>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</si>
  <si>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</si>
  <si>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</si>
  <si>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</si>
  <si>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</si>
  <si>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</si>
  <si>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</si>
  <si>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</si>
  <si>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</si>
  <si>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</si>
  <si>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</si>
  <si>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</si>
  <si>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</si>
  <si>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</si>
  <si>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</si>
  <si>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</si>
  <si>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</si>
  <si>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</si>
  <si>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</si>
  <si>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</si>
  <si>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</si>
  <si>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</si>
  <si>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</si>
  <si>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</si>
  <si>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</si>
  <si>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</si>
  <si>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</si>
  <si>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</si>
  <si>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</si>
  <si>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</si>
  <si>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</si>
  <si>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</si>
  <si>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</si>
  <si>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</si>
  <si>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</si>
  <si>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</si>
  <si>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</si>
  <si>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</si>
  <si>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</si>
  <si>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</si>
  <si>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</si>
  <si>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</si>
  <si>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</si>
  <si>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</si>
  <si>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</si>
  <si>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</si>
  <si>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</si>
  <si>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</si>
  <si>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</si>
  <si>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</si>
  <si>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</si>
  <si>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</si>
  <si>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</si>
  <si>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</si>
  <si>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</si>
  <si>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</si>
  <si>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</si>
  <si>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</si>
  <si>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</si>
  <si>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</si>
  <si>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</si>
  <si>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</si>
  <si>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</si>
  <si>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</si>
  <si>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</si>
  <si>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</si>
  <si>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</si>
  <si>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</si>
  <si>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</si>
  <si>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</si>
  <si>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</si>
  <si>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</si>
  <si>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</si>
  <si>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</si>
  <si>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</si>
  <si>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</si>
  <si>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</si>
  <si>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</si>
  <si>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</si>
  <si>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</si>
  <si>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</si>
  <si>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</si>
  <si>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</si>
  <si>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</si>
  <si>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</si>
  <si>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</si>
  <si>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</si>
  <si>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</si>
  <si>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</si>
  <si>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</si>
  <si>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</si>
  <si>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</si>
  <si>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</si>
  <si>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</si>
  <si>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</si>
  <si>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</si>
  <si>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</si>
  <si>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</si>
  <si>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</si>
  <si>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</si>
  <si>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</si>
  <si>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</si>
  <si>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</si>
  <si>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</si>
  <si>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</si>
  <si>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</si>
  <si>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</si>
  <si>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</si>
  <si>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</si>
  <si>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</si>
  <si>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</si>
  <si>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</si>
  <si>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</si>
  <si>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</si>
  <si>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</si>
  <si>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</si>
  <si>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</si>
  <si>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</si>
  <si>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</si>
  <si>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</si>
  <si>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</si>
  <si>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</si>
  <si>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</si>
  <si>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</si>
  <si>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</si>
  <si>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</si>
  <si>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</si>
  <si>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</si>
  <si>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</si>
  <si>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</si>
  <si>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</si>
  <si>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</si>
  <si>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</si>
  <si>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</si>
  <si>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</si>
  <si>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</si>
  <si>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</si>
  <si>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</si>
  <si>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</si>
  <si>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</si>
  <si>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</si>
  <si>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</si>
  <si>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</si>
  <si>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</si>
  <si>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</si>
  <si>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</si>
  <si>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</si>
  <si>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</si>
  <si>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</si>
  <si>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</si>
  <si>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</si>
  <si>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</si>
  <si>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</si>
  <si>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</si>
  <si>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</si>
  <si>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</si>
  <si>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</si>
  <si>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</si>
  <si>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</si>
  <si>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</si>
  <si>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</si>
  <si>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</si>
  <si>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</si>
  <si>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</si>
  <si>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</si>
  <si>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</si>
  <si>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</si>
  <si>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</si>
  <si>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</si>
  <si>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</si>
  <si>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</si>
  <si>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</si>
  <si>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</si>
  <si>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</si>
  <si>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</si>
  <si>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</si>
  <si>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</si>
  <si>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</si>
  <si>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</si>
  <si>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</si>
  <si>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</si>
  <si>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</si>
  <si>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</si>
  <si>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</si>
  <si>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</si>
  <si>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</si>
  <si>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</si>
  <si>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</si>
  <si>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</si>
  <si>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</si>
  <si>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</si>
  <si>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</si>
  <si>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</si>
  <si>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</si>
  <si>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</si>
  <si>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</si>
  <si>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</si>
  <si>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</si>
  <si>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</si>
  <si>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</si>
  <si>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</si>
  <si>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</si>
  <si>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</si>
  <si>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</si>
  <si>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</si>
  <si>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</si>
  <si>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</si>
  <si>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</si>
  <si>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</si>
  <si>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</si>
  <si>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</si>
  <si>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</si>
  <si>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</si>
  <si>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</si>
  <si>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</si>
  <si>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</si>
  <si>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</si>
  <si>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</si>
  <si>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</si>
  <si>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</si>
  <si>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</si>
  <si>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</si>
  <si>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</si>
  <si>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</si>
  <si>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</si>
  <si>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</si>
  <si>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</si>
  <si>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</si>
  <si>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</si>
  <si>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</si>
  <si>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</si>
  <si>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</si>
  <si>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</si>
  <si>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</si>
  <si>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</si>
  <si>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</si>
  <si>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</si>
  <si>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</si>
  <si>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</si>
  <si>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</si>
  <si>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</si>
  <si>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</si>
  <si>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</si>
  <si>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</si>
  <si>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</si>
  <si>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</si>
  <si>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</si>
  <si>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</si>
  <si>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</si>
  <si>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</si>
  <si>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</si>
  <si>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</si>
  <si>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</si>
  <si>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</si>
  <si>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</si>
  <si>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</si>
  <si>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</si>
  <si>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</si>
  <si>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</si>
  <si>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</si>
  <si>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</si>
  <si>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</si>
  <si>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</si>
  <si>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</si>
  <si>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</si>
  <si>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</si>
  <si>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</si>
  <si>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</si>
  <si>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</si>
  <si>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</si>
  <si>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</si>
  <si>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</si>
  <si>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</si>
  <si>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</si>
  <si>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</si>
  <si>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</si>
  <si>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</si>
  <si>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</si>
  <si>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</si>
  <si>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</si>
  <si>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</si>
  <si>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</si>
  <si>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</si>
  <si>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</si>
  <si>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</si>
  <si>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</si>
  <si>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</si>
  <si>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</si>
  <si>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</si>
  <si>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</si>
  <si>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</si>
  <si>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</si>
  <si>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</si>
  <si>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</si>
  <si>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</si>
  <si>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</si>
  <si>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</si>
  <si>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</si>
  <si>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</si>
  <si>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</si>
  <si>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</si>
  <si>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</si>
  <si>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</si>
  <si>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</si>
  <si>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</si>
  <si>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</si>
  <si>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</si>
  <si>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</si>
  <si>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</si>
  <si>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</si>
  <si>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</si>
  <si>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</si>
  <si>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</si>
  <si>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</si>
  <si>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</si>
  <si>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</si>
  <si>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</si>
  <si>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</si>
  <si>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</si>
  <si>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</si>
  <si>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</si>
  <si>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</si>
  <si>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</si>
  <si>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</si>
  <si>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</si>
  <si>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</si>
  <si>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</si>
  <si>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</si>
  <si>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</si>
  <si>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</si>
  <si>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</si>
  <si>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</si>
  <si>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</si>
  <si>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</si>
  <si>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</si>
  <si>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</si>
  <si>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</si>
  <si>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</si>
  <si>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</si>
  <si>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</si>
  <si>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</si>
  <si>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</si>
  <si>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</si>
  <si>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</si>
  <si>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</si>
  <si>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</si>
  <si>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</si>
  <si>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</si>
  <si>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</si>
  <si>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</si>
  <si>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</si>
  <si>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</si>
  <si>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</si>
  <si>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</si>
  <si>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</si>
  <si>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</si>
  <si>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</si>
  <si>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</si>
  <si>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</si>
  <si>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</si>
  <si>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</si>
  <si>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</si>
  <si>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</si>
  <si>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</si>
  <si>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</si>
  <si>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</si>
  <si>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</si>
  <si>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</si>
  <si>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</si>
  <si>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</si>
  <si>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</si>
  <si>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</si>
  <si>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</si>
  <si>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</si>
  <si>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</si>
  <si>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</si>
  <si>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</si>
  <si>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</si>
  <si>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</si>
  <si>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</si>
  <si>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</si>
  <si>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</si>
  <si>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</si>
  <si>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</si>
  <si>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</si>
  <si>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</si>
  <si>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</si>
  <si>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</si>
  <si>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</si>
  <si>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</si>
  <si>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</si>
  <si>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</si>
  <si>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</si>
  <si>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</si>
  <si>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</si>
  <si>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</si>
  <si>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</si>
  <si>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</si>
  <si>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</si>
  <si>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</si>
  <si>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</si>
  <si>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</si>
  <si>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</si>
  <si>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</si>
  <si>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</si>
  <si>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</si>
  <si>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</si>
  <si>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</si>
  <si>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</si>
  <si>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</si>
  <si>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</si>
  <si>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</si>
  <si>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</si>
  <si>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</si>
  <si>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</si>
  <si>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</si>
  <si>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</si>
  <si>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</si>
  <si>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</si>
  <si>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</si>
  <si>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</si>
  <si>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</si>
  <si>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</si>
  <si>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</si>
  <si>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</si>
  <si>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</si>
  <si>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</si>
  <si>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</si>
  <si>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</si>
  <si>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</si>
  <si>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</si>
  <si>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</si>
  <si>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</si>
  <si>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</si>
  <si>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</si>
  <si>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</si>
  <si>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</si>
  <si>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</si>
  <si>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</si>
  <si>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</si>
  <si>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</si>
  <si>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</si>
  <si>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</si>
  <si>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</si>
  <si>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</si>
  <si>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</si>
  <si>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</si>
  <si>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</si>
  <si>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</si>
  <si>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</si>
  <si>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</si>
  <si>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</si>
  <si>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</si>
  <si>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</si>
  <si>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</si>
  <si>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</si>
  <si>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</si>
  <si>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</si>
  <si>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</si>
  <si>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</si>
  <si>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</si>
  <si>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</si>
  <si>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</si>
  <si>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</si>
  <si>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</si>
  <si>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</si>
  <si>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</si>
  <si>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</si>
  <si>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</si>
  <si>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</si>
  <si>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</si>
  <si>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</si>
  <si>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</si>
  <si>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</si>
  <si>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</si>
  <si>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</si>
  <si>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</si>
  <si>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</si>
  <si>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</si>
  <si>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</si>
  <si>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</si>
  <si>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</si>
  <si>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</si>
  <si>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</si>
  <si>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</si>
  <si>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</si>
  <si>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</si>
  <si>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</si>
  <si>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</si>
  <si>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</si>
  <si>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</si>
  <si>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</si>
  <si>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</si>
  <si>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</si>
  <si>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</si>
  <si>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</si>
  <si>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</si>
  <si>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</si>
  <si>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</si>
  <si>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</si>
  <si>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</si>
  <si>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</si>
  <si>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</si>
  <si>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</si>
  <si>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</si>
  <si>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</si>
  <si>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</si>
  <si>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</si>
  <si>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</si>
  <si>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</si>
  <si>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</si>
  <si>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</si>
  <si>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</si>
  <si>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</si>
  <si>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</si>
  <si>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</si>
  <si>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</si>
  <si>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</si>
  <si>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</si>
  <si>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</si>
  <si>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</si>
  <si>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</si>
  <si>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</si>
  <si>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</si>
  <si>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</si>
  <si>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</si>
  <si>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</si>
  <si>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</si>
  <si>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</si>
  <si>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</si>
  <si>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</si>
  <si>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</si>
  <si>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</si>
  <si>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</si>
  <si>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</si>
  <si>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</si>
  <si>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</si>
  <si>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</si>
  <si>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</si>
  <si>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</si>
  <si>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</si>
  <si>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</si>
  <si>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</si>
  <si>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</si>
  <si>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</si>
  <si>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</si>
  <si>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</si>
  <si>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</si>
  <si>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</si>
  <si>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</si>
  <si>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</si>
  <si>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</si>
  <si>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</si>
  <si>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</si>
  <si>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</si>
  <si>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</si>
  <si>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</si>
  <si>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</si>
  <si>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</si>
  <si>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</si>
  <si>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</si>
  <si>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</si>
  <si>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</si>
  <si>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</si>
  <si>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</si>
  <si>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</si>
  <si>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</si>
  <si>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</si>
  <si>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</si>
  <si>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</si>
  <si>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</si>
  <si>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</si>
  <si>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</si>
  <si>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</si>
  <si>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</si>
  <si>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</si>
  <si>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</si>
  <si>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</si>
  <si>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</si>
  <si>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</si>
  <si>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</si>
  <si>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</si>
  <si>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</si>
  <si>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</si>
  <si>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</si>
  <si>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</si>
  <si>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</si>
  <si>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</si>
  <si>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</si>
  <si>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</si>
  <si>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</si>
  <si>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</si>
  <si>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</si>
  <si>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</si>
  <si>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</si>
  <si>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</si>
  <si>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</si>
  <si>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</si>
  <si>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</si>
  <si>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</si>
  <si>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</si>
  <si>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</si>
  <si>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</si>
  <si>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</si>
  <si>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</si>
  <si>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</si>
  <si>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</si>
  <si>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</si>
  <si>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</si>
  <si>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</si>
  <si>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</si>
  <si>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</si>
  <si>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</si>
  <si>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</si>
  <si>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</si>
  <si>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</si>
  <si>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</si>
  <si>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</si>
  <si>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</si>
  <si>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</si>
  <si>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</si>
  <si>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</si>
  <si>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</si>
  <si>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</si>
  <si>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</si>
  <si>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</si>
  <si>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</si>
  <si>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</si>
  <si>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</si>
  <si>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</si>
  <si>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</si>
  <si>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</si>
  <si>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</si>
  <si>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</si>
  <si>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</si>
  <si>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</si>
  <si>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</si>
  <si>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</si>
  <si>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</si>
  <si>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</si>
  <si>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</si>
  <si>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</si>
  <si>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</si>
  <si>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</si>
  <si>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</si>
  <si>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</si>
  <si>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</si>
  <si>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</si>
  <si>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</si>
  <si>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</si>
  <si>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</si>
  <si>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</si>
  <si>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</si>
  <si>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</si>
  <si>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</si>
  <si>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</si>
  <si>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</si>
  <si>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</si>
  <si>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</si>
  <si>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</si>
  <si>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</si>
  <si>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</si>
  <si>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</si>
  <si>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</si>
  <si>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</si>
  <si>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</si>
  <si>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</si>
  <si>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</si>
  <si>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</si>
  <si>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</si>
  <si>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</si>
  <si>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</si>
  <si>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</si>
  <si>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</si>
  <si>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</si>
  <si>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</si>
  <si>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</si>
  <si>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</si>
  <si>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</si>
  <si>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</si>
  <si>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</si>
  <si>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</si>
  <si>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</si>
  <si>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</si>
  <si>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</si>
  <si>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</si>
  <si>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</si>
  <si>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</si>
  <si>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</si>
  <si>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</si>
  <si>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</si>
  <si>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</si>
  <si>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</si>
  <si>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</si>
  <si>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</si>
  <si>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</si>
  <si>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</si>
  <si>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</si>
  <si>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</si>
  <si>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</si>
  <si>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</si>
  <si>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</si>
  <si>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</si>
  <si>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</si>
  <si>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</si>
  <si>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</si>
  <si>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</si>
  <si>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</si>
  <si>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</si>
  <si>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</si>
  <si>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</si>
  <si>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</si>
  <si>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</si>
  <si>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</si>
  <si>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</si>
  <si>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</si>
  <si>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</si>
  <si>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</si>
  <si>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</si>
  <si>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</si>
  <si>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</si>
  <si>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</si>
  <si>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</si>
  <si>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</si>
  <si>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</si>
  <si>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</si>
  <si>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</si>
  <si>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</si>
  <si>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</si>
  <si>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</si>
  <si>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</si>
  <si>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</si>
  <si>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</si>
  <si>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</si>
  <si>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</si>
  <si>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</si>
  <si>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</si>
  <si>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</si>
  <si>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</si>
  <si>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</si>
  <si>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</si>
  <si>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</si>
  <si>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</si>
  <si>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</si>
  <si>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</si>
  <si>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</si>
  <si>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</si>
  <si>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</si>
  <si>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</si>
  <si>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</si>
  <si>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</si>
  <si>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</si>
  <si>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</si>
  <si>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</si>
  <si>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</si>
  <si>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</si>
  <si>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</si>
  <si>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</si>
  <si>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</si>
  <si>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</si>
  <si>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</si>
  <si>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</si>
  <si>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</si>
  <si>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</si>
  <si>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</si>
  <si>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</si>
  <si>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</si>
  <si>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</si>
  <si>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</si>
  <si>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</si>
  <si>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</si>
  <si>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</si>
  <si>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</si>
  <si>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</si>
  <si>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</si>
  <si>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</si>
  <si>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</si>
  <si>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</si>
  <si>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</si>
  <si>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</si>
  <si>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</si>
  <si>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</si>
  <si>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</si>
  <si>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</si>
  <si>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</si>
  <si>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</si>
  <si>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</si>
  <si>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</si>
  <si>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</si>
  <si>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</si>
  <si>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</si>
  <si>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</si>
  <si>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</si>
  <si>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</si>
  <si>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</si>
  <si>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</si>
  <si>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</si>
  <si>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</si>
  <si>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</si>
  <si>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</si>
  <si>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</si>
  <si>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</si>
  <si>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</si>
  <si>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</si>
  <si>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</si>
  <si>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</si>
  <si>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</si>
  <si>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</si>
  <si>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</si>
  <si>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</si>
  <si>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</si>
  <si>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</si>
  <si>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</si>
  <si>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</si>
  <si>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</si>
  <si>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</si>
  <si>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</si>
  <si>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</si>
  <si>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</si>
  <si>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</si>
  <si>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</si>
  <si>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</si>
  <si>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</si>
  <si>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</si>
  <si>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</si>
  <si>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</si>
  <si>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</si>
  <si>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</si>
  <si>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</si>
  <si>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</si>
  <si>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</si>
  <si>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</si>
  <si>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</si>
  <si>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</si>
  <si>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</si>
  <si>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</si>
  <si>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</si>
  <si>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</si>
  <si>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</si>
  <si>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</si>
  <si>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</si>
  <si>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</si>
  <si>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</si>
  <si>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</si>
  <si>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</si>
  <si>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</si>
  <si>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</si>
  <si>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</si>
  <si>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</si>
  <si>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</si>
  <si>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</si>
  <si>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</si>
  <si>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</si>
  <si>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</si>
  <si>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</si>
  <si>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</si>
  <si>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</si>
  <si>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</si>
  <si>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</si>
  <si>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</si>
  <si>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</si>
  <si>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</si>
  <si>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</si>
  <si>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</si>
  <si>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</si>
  <si>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</si>
  <si>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</si>
  <si>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</si>
  <si>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</si>
  <si>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</si>
  <si>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</si>
  <si>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</si>
  <si>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</si>
  <si>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</si>
  <si>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</si>
  <si>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</si>
  <si>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</si>
  <si>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</si>
  <si>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</si>
  <si>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</si>
  <si>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</si>
  <si>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</si>
  <si>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</si>
  <si>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</si>
  <si>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</si>
  <si>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</si>
  <si>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</si>
  <si>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</si>
  <si>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</si>
  <si>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</si>
  <si>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</si>
  <si>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</si>
  <si>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</si>
  <si>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</si>
  <si>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</si>
  <si>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</si>
  <si>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</si>
  <si>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</si>
  <si>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</si>
  <si>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</si>
  <si>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</si>
  <si>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</si>
  <si>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</si>
  <si>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</si>
  <si>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</si>
  <si>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</si>
  <si>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</si>
  <si>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</si>
  <si>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</si>
  <si>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</si>
  <si>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</si>
  <si>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</si>
  <si>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</si>
  <si>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</si>
  <si>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</si>
  <si>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</si>
  <si>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</si>
  <si>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</si>
  <si>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</si>
  <si>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</si>
  <si>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</si>
  <si>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</si>
  <si>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</si>
  <si>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</si>
  <si>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</si>
  <si>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</si>
  <si>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</si>
  <si>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</si>
  <si>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</si>
  <si>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</si>
  <si>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</si>
  <si>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</si>
  <si>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</si>
  <si>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</si>
  <si>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</si>
  <si>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</si>
  <si>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</si>
  <si>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</si>
  <si>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</si>
  <si>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</si>
  <si>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</si>
  <si>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</si>
  <si>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</si>
  <si>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</si>
  <si>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</si>
  <si>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</si>
  <si>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</si>
  <si>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</si>
  <si>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</si>
  <si>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</si>
  <si>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</si>
  <si>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</si>
  <si>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</si>
  <si>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</si>
  <si>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</si>
  <si>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</si>
  <si>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</si>
  <si>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</si>
  <si>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</si>
  <si>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</si>
  <si>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</si>
  <si>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</si>
  <si>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</si>
  <si>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</si>
  <si>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</si>
  <si>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</si>
  <si>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</si>
  <si>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</si>
  <si>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</si>
  <si>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</si>
  <si>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</si>
  <si>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</si>
  <si>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</si>
  <si>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</si>
  <si>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</si>
  <si>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</si>
  <si>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</si>
  <si>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</si>
  <si>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</si>
  <si>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</si>
  <si>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</si>
  <si>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</si>
  <si>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</si>
  <si>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</si>
  <si>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</si>
  <si>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</si>
  <si>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</si>
  <si>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</si>
  <si>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</si>
  <si>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</si>
  <si>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</si>
  <si>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</si>
  <si>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</si>
  <si>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</si>
  <si>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</si>
  <si>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</si>
  <si>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</si>
  <si>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</si>
  <si>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</si>
  <si>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</si>
  <si>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</si>
  <si>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</si>
  <si>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</si>
  <si>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</si>
  <si>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</si>
  <si>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</si>
  <si>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</si>
  <si>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</si>
  <si>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</si>
  <si>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</si>
  <si>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</si>
  <si>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</si>
  <si>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</si>
  <si>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</si>
  <si>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</si>
  <si>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</si>
  <si>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</si>
  <si>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</si>
  <si>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</si>
  <si>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</si>
  <si>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</si>
  <si>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</si>
  <si>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</si>
  <si>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</si>
  <si>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</si>
  <si>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</si>
  <si>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</si>
  <si>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</si>
  <si>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</si>
  <si>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</si>
  <si>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</si>
  <si>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</si>
  <si>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</si>
  <si>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</si>
  <si>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</si>
  <si>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</si>
  <si>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</si>
  <si>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</si>
  <si>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</si>
  <si>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</si>
  <si>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</si>
  <si>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</si>
  <si>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</si>
  <si>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</si>
  <si>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</si>
  <si>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</si>
  <si>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</si>
  <si>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</si>
  <si>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</si>
  <si>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</si>
  <si>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</si>
  <si>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</si>
  <si>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</si>
  <si>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</si>
  <si>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</si>
  <si>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</si>
  <si>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</si>
  <si>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</si>
  <si>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</si>
  <si>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</si>
  <si>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</si>
  <si>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</si>
  <si>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</si>
  <si>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</si>
  <si>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</si>
  <si>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</si>
  <si>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</si>
  <si>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</si>
  <si>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</si>
  <si>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</si>
  <si>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</si>
  <si>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</si>
  <si>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</si>
  <si>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</si>
  <si>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</si>
  <si>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</si>
  <si>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</si>
  <si>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</si>
  <si>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</si>
  <si>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</si>
  <si>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</si>
  <si>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</si>
  <si>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</si>
  <si>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</si>
  <si>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</si>
  <si>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</si>
  <si>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</si>
  <si>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</si>
  <si>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</si>
  <si>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</si>
  <si>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</si>
  <si>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</si>
  <si>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</si>
  <si>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</si>
  <si>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</si>
  <si>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</si>
  <si>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</si>
  <si>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</si>
  <si>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</si>
  <si>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</si>
  <si>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</si>
  <si>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</si>
  <si>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</si>
  <si>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</si>
  <si>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</si>
  <si>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</si>
  <si>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</si>
  <si>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</si>
  <si>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</si>
  <si>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</si>
  <si>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</si>
  <si>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</si>
  <si>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</si>
  <si>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</si>
  <si>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</si>
  <si>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</si>
  <si>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</si>
  <si>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</si>
  <si>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</si>
  <si>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</si>
  <si>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</si>
  <si>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</si>
  <si>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</si>
  <si>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</si>
  <si>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</si>
  <si>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</si>
  <si>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</si>
  <si>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</si>
  <si>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</si>
  <si>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</si>
  <si>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</si>
  <si>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</si>
  <si>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</si>
  <si>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</si>
  <si>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</si>
  <si>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</si>
  <si>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</si>
  <si>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</si>
  <si>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</si>
  <si>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</si>
  <si>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</si>
  <si>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</si>
  <si>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</si>
  <si>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</si>
  <si>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</si>
  <si>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</si>
  <si>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</si>
  <si>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</si>
  <si>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</si>
  <si>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</si>
  <si>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</si>
  <si>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</si>
  <si>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</si>
  <si>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</si>
  <si>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</si>
  <si>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</si>
  <si>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</si>
  <si>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</si>
  <si>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</si>
  <si>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</si>
  <si>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</si>
  <si>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</si>
  <si>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</si>
  <si>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</si>
  <si>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</si>
  <si>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</si>
  <si>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</si>
  <si>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</si>
  <si>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</si>
  <si>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</si>
  <si>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</si>
  <si>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</si>
  <si>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</si>
  <si>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</si>
  <si>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</si>
  <si>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</si>
  <si>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</si>
  <si>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</si>
  <si>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</si>
  <si>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</si>
  <si>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</si>
  <si>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</si>
  <si>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</si>
  <si>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</si>
  <si>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</si>
  <si>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</si>
  <si>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</si>
  <si>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</si>
  <si>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</si>
  <si>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</si>
  <si>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</si>
  <si>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</si>
  <si>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</si>
  <si>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</si>
  <si>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</si>
  <si>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</si>
  <si>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</si>
  <si>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</si>
  <si>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</si>
  <si>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</si>
  <si>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</si>
  <si>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</si>
  <si>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</si>
  <si>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</si>
  <si>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</si>
  <si>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</si>
  <si>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</si>
  <si>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</si>
  <si>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</si>
  <si>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</si>
  <si>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</si>
  <si>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</si>
  <si>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</si>
  <si>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</si>
  <si>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</si>
  <si>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</si>
  <si>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</si>
  <si>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</si>
  <si>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</si>
  <si>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</si>
  <si>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</si>
  <si>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</si>
  <si>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</si>
  <si>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</si>
  <si>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</si>
  <si>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</si>
  <si>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</si>
  <si>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</si>
  <si>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</si>
  <si>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</si>
  <si>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</si>
  <si>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</si>
  <si>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</si>
  <si>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</si>
  <si>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</si>
  <si>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</si>
  <si>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</si>
  <si>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</si>
  <si>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</si>
  <si>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</si>
  <si>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</si>
  <si>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</si>
  <si>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</si>
  <si>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</si>
  <si>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</si>
  <si>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</si>
  <si>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</si>
  <si>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</si>
  <si>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</si>
  <si>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</si>
  <si>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</si>
  <si>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</si>
  <si>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</si>
  <si>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</si>
  <si>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</si>
  <si>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</si>
  <si>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</si>
  <si>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</si>
  <si>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</si>
  <si>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</si>
  <si>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</si>
  <si>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</si>
  <si>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</si>
  <si>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</si>
  <si>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</si>
  <si>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</si>
  <si>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</si>
  <si>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</si>
  <si>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</si>
  <si>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</si>
  <si>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</si>
  <si>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</si>
  <si>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</si>
  <si>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</si>
  <si>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</si>
  <si>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</si>
  <si>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</si>
  <si>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</si>
  <si>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</si>
  <si>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</si>
  <si>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</si>
  <si>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</si>
  <si>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</si>
  <si>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</si>
  <si>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</si>
  <si>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</si>
  <si>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</si>
  <si>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</si>
  <si>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</si>
  <si>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</si>
  <si>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</si>
  <si>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</si>
  <si>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</si>
  <si>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</si>
  <si>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</si>
  <si>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</si>
  <si>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</si>
  <si>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</si>
  <si>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</si>
  <si>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</si>
  <si>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</si>
  <si>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</si>
  <si>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</si>
  <si>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</si>
  <si>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</si>
  <si>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</si>
  <si>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</si>
  <si>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</si>
  <si>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</si>
  <si>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</si>
  <si>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</si>
  <si>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</si>
  <si>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</si>
  <si>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</si>
  <si>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</si>
  <si>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</si>
  <si>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</si>
  <si>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</si>
  <si>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</si>
  <si>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</si>
  <si>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</si>
  <si>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</si>
  <si>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</si>
  <si>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</si>
  <si>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</si>
  <si>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</si>
  <si>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</si>
  <si>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</si>
  <si>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</si>
  <si>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</si>
  <si>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</si>
  <si>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</si>
  <si>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</si>
  <si>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</si>
  <si>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</si>
  <si>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</si>
  <si>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</si>
  <si>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</si>
  <si>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</si>
  <si>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</si>
  <si>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</si>
  <si>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</si>
  <si>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</si>
  <si>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</si>
  <si>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</si>
  <si>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</si>
  <si>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</si>
  <si>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</si>
  <si>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</si>
  <si>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</si>
  <si>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</si>
  <si>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</si>
  <si>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</si>
  <si>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</si>
  <si>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</si>
  <si>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</si>
  <si>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</si>
  <si>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</si>
  <si>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</si>
  <si>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</si>
  <si>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</si>
  <si>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</si>
  <si>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</si>
  <si>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</si>
  <si>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</si>
  <si>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</si>
  <si>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</si>
  <si>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</si>
  <si>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</si>
  <si>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</si>
  <si>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</si>
  <si>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</si>
  <si>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</si>
  <si>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</si>
  <si>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</si>
  <si>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</si>
  <si>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</si>
  <si>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</si>
  <si>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</si>
  <si>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</si>
  <si>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</si>
  <si>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</si>
  <si>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</si>
  <si>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</si>
  <si>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</si>
  <si>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</si>
  <si>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</si>
  <si>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</si>
  <si>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</si>
  <si>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</si>
  <si>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</si>
  <si>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</si>
  <si>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</si>
  <si>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</si>
  <si>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</si>
  <si>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</si>
  <si>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</si>
  <si>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</si>
  <si>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</si>
  <si>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</si>
  <si>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</si>
  <si>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</si>
  <si>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</si>
  <si>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</si>
  <si>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</si>
  <si>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</si>
  <si>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</si>
  <si>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</si>
  <si>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</si>
  <si>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</si>
  <si>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</si>
  <si>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</si>
  <si>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</si>
  <si>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</si>
  <si>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</si>
  <si>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</si>
  <si>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</si>
  <si>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</si>
  <si>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</si>
  <si>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</si>
  <si>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</si>
  <si>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</si>
  <si>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</si>
  <si>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</si>
  <si>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</si>
  <si>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</si>
  <si>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</si>
  <si>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</si>
  <si>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</si>
  <si>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</si>
  <si>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</si>
  <si>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</si>
  <si>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</si>
  <si>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</si>
  <si>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</si>
  <si>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</si>
  <si>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</si>
  <si>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</si>
  <si>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</si>
  <si>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</si>
  <si>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</si>
  <si>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</si>
  <si>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</si>
  <si>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</si>
  <si>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</si>
  <si>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</si>
  <si>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</si>
  <si>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</si>
  <si>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</si>
  <si>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</si>
  <si>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</si>
  <si>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</si>
  <si>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</si>
  <si>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</si>
  <si>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</si>
  <si>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</si>
  <si>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</si>
  <si>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</si>
  <si>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</si>
  <si>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</si>
  <si>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</si>
  <si>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</si>
  <si>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</si>
  <si>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</si>
  <si>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</si>
  <si>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</si>
  <si>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</si>
  <si>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</si>
  <si>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</si>
  <si>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</si>
  <si>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</si>
  <si>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</si>
  <si>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</si>
  <si>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</si>
  <si>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</si>
  <si>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</si>
  <si>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</si>
  <si>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</si>
  <si>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</si>
  <si>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</si>
  <si>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</si>
  <si>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</si>
  <si>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</si>
  <si>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</si>
  <si>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</si>
  <si>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</si>
  <si>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</si>
  <si>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</si>
  <si>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</si>
  <si>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</si>
  <si>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</si>
  <si>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</si>
  <si>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</si>
  <si>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</si>
  <si>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</si>
  <si>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</si>
  <si>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</si>
  <si>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</si>
  <si>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</si>
  <si>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</si>
  <si>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</si>
  <si>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</si>
  <si>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</si>
  <si>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</si>
  <si>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</si>
  <si>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</si>
  <si>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</si>
  <si>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</si>
  <si>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</si>
  <si>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</si>
  <si>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</si>
  <si>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</si>
  <si>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</si>
  <si>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</si>
  <si>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</si>
  <si>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</si>
  <si>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</si>
  <si>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</si>
  <si>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</si>
  <si>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</si>
  <si>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</si>
  <si>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</si>
  <si>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</si>
  <si>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</si>
  <si>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</si>
  <si>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</si>
  <si>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</si>
  <si>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</si>
  <si>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</si>
  <si>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</si>
  <si>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</si>
  <si>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</si>
  <si>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</si>
  <si>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</si>
  <si>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</si>
  <si>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</si>
  <si>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</si>
  <si>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</si>
  <si>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</si>
  <si>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</si>
  <si>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</si>
  <si>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</si>
  <si>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</si>
  <si>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</si>
  <si>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</si>
  <si>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</si>
  <si>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</si>
  <si>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</si>
  <si>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</si>
  <si>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</si>
  <si>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</si>
  <si>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</si>
  <si>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</si>
  <si>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</si>
  <si>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</si>
  <si>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</si>
  <si>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</si>
  <si>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</si>
  <si>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</si>
  <si>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</si>
  <si>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</si>
  <si>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</si>
  <si>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</si>
  <si>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</si>
  <si>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</si>
  <si>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</si>
  <si>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</si>
  <si>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</si>
  <si>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</si>
  <si>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</si>
  <si>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</si>
  <si>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</si>
  <si>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</si>
  <si>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</si>
  <si>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</si>
  <si>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</si>
  <si>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</si>
  <si>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</si>
  <si>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</si>
  <si>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</si>
  <si>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</si>
  <si>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</si>
  <si>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</si>
  <si>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</si>
  <si>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</si>
  <si>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</si>
  <si>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</si>
  <si>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</si>
  <si>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</si>
  <si>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</si>
  <si>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</si>
  <si>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</si>
  <si>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</si>
  <si>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</si>
  <si>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</si>
  <si>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</si>
  <si>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</si>
  <si>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</si>
  <si>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</si>
  <si>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</si>
  <si>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</si>
  <si>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</si>
  <si>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</si>
  <si>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</si>
  <si>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</si>
  <si>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</si>
  <si>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</si>
  <si>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</si>
  <si>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</si>
  <si>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</si>
  <si>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</si>
  <si>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</si>
  <si>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</si>
  <si>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</si>
  <si>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</si>
  <si>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</si>
  <si>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</si>
  <si>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</si>
  <si>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</si>
  <si>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</si>
  <si>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</si>
  <si>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</si>
  <si>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</si>
  <si>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</si>
  <si>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</si>
  <si>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</si>
  <si>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</si>
  <si>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</si>
  <si>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</si>
  <si>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</si>
  <si>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</si>
  <si>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</si>
  <si>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</si>
  <si>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</si>
  <si>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</si>
  <si>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</si>
  <si>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</si>
  <si>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</si>
  <si>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</si>
  <si>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</si>
  <si>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</si>
  <si>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</si>
  <si>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</si>
  <si>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</si>
  <si>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</si>
  <si>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</si>
  <si>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</si>
  <si>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</si>
  <si>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</si>
  <si>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</si>
  <si>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</si>
  <si>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</si>
  <si>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</si>
  <si>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</si>
  <si>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</si>
  <si>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</si>
  <si>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</si>
  <si>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</si>
  <si>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</si>
  <si>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</si>
  <si>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</si>
  <si>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</si>
  <si>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</si>
  <si>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</si>
  <si>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</si>
  <si>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</si>
  <si>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</si>
  <si>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</si>
  <si>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</si>
  <si>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</si>
  <si>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</si>
  <si>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</si>
  <si>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</si>
  <si>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</si>
  <si>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</si>
  <si>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</si>
  <si>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</si>
  <si>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</si>
  <si>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</si>
  <si>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</si>
  <si>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</si>
  <si>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</si>
  <si>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</si>
  <si>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</si>
  <si>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</si>
  <si>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</si>
  <si>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</si>
  <si>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</si>
  <si>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</si>
  <si>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</si>
  <si>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</si>
  <si>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</si>
  <si>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</si>
  <si>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</si>
  <si>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</si>
  <si>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</si>
  <si>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</si>
  <si>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</si>
  <si>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</si>
  <si>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</si>
  <si>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</si>
  <si>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</si>
  <si>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</si>
  <si>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</si>
  <si>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</si>
  <si>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</si>
  <si>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</si>
  <si>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</si>
  <si>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</si>
  <si>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</si>
  <si>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</si>
  <si>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</si>
  <si>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</si>
  <si>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</si>
  <si>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</si>
  <si>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</si>
  <si>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</si>
  <si>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</si>
  <si>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</si>
  <si>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</si>
  <si>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</si>
  <si>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</si>
  <si>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</si>
  <si>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</si>
  <si>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</si>
  <si>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</si>
  <si>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</si>
  <si>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</si>
  <si>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</si>
  <si>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</si>
  <si>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</si>
  <si>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</si>
  <si>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</si>
  <si>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</si>
  <si>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</si>
  <si>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</si>
  <si>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</si>
  <si>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</si>
  <si>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</si>
  <si>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</si>
  <si>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</si>
  <si>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</si>
  <si>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</si>
  <si>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</si>
  <si>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</si>
  <si>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</si>
  <si>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</si>
  <si>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</si>
  <si>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</si>
  <si>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</si>
  <si>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</si>
  <si>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</si>
  <si>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</si>
  <si>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</si>
  <si>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</si>
  <si>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</si>
  <si>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</si>
  <si>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</si>
  <si>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</si>
  <si>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</si>
  <si>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</si>
  <si>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</si>
  <si>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</si>
  <si>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</si>
  <si>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</si>
  <si>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</si>
  <si>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</si>
  <si>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</si>
  <si>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</si>
  <si>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</si>
  <si>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</si>
  <si>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</si>
  <si>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</si>
  <si>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</si>
  <si>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</si>
  <si>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</si>
  <si>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</si>
  <si>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</si>
  <si>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</si>
  <si>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</si>
  <si>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</si>
  <si>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</si>
  <si>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</si>
  <si>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</si>
  <si>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</si>
  <si>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</si>
  <si>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</si>
  <si>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</si>
  <si>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</si>
  <si>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</si>
  <si>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</si>
  <si>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</si>
  <si>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</si>
  <si>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</si>
  <si>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</si>
  <si>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</si>
  <si>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</si>
  <si>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</si>
  <si>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</si>
  <si>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</si>
  <si>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</si>
  <si>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</si>
  <si>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</si>
  <si>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</si>
  <si>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</si>
  <si>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</si>
  <si>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</si>
  <si>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</si>
  <si>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</si>
  <si>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</si>
  <si>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</si>
  <si>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</si>
  <si>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</si>
  <si>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</si>
  <si>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</si>
  <si>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</si>
  <si>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</si>
  <si>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</si>
  <si>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</si>
  <si>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</si>
  <si>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</si>
  <si>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</si>
  <si>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</si>
  <si>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</si>
  <si>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</si>
  <si>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</si>
  <si>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</si>
  <si>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</si>
  <si>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</si>
  <si>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</si>
  <si>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</si>
  <si>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</si>
  <si>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</si>
  <si>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</si>
  <si>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</si>
  <si>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</si>
  <si>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</si>
  <si>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</si>
  <si>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</si>
  <si>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</si>
  <si>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</si>
  <si>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</si>
  <si>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</si>
  <si>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</si>
  <si>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</si>
  <si>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</si>
  <si>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</si>
  <si>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</si>
  <si>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</si>
  <si>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</si>
  <si>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</si>
  <si>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</si>
  <si>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</si>
  <si>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</si>
  <si>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</si>
  <si>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</si>
  <si>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</si>
  <si>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</si>
  <si>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</si>
  <si>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</si>
  <si>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</si>
  <si>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</si>
  <si>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</si>
  <si>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</si>
  <si>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</si>
  <si>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</si>
  <si>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</si>
  <si>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</si>
  <si>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</si>
  <si>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</si>
  <si>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</si>
  <si>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</si>
  <si>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</si>
  <si>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</si>
  <si>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</si>
  <si>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</si>
  <si>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</si>
  <si>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</si>
  <si>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</si>
  <si>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</si>
  <si>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</si>
  <si>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</si>
  <si>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</si>
  <si>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</si>
  <si>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</si>
  <si>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</si>
  <si>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</si>
  <si>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</si>
  <si>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</si>
  <si>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</si>
  <si>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</si>
  <si>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</si>
  <si>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</si>
  <si>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</si>
  <si>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</si>
  <si>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</si>
  <si>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</si>
  <si>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</si>
  <si>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</si>
  <si>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</si>
  <si>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</si>
  <si>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</si>
  <si>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</si>
  <si>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</si>
  <si>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</si>
  <si>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</si>
  <si>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</si>
  <si>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</si>
  <si>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</si>
  <si>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</si>
  <si>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</si>
  <si>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</si>
  <si>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</si>
  <si>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</si>
  <si>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</si>
  <si>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</si>
  <si>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</si>
  <si>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</si>
  <si>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</si>
  <si>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</si>
  <si>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</si>
  <si>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</si>
  <si>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</si>
  <si>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</si>
  <si>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</si>
  <si>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</si>
  <si>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</si>
  <si>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</si>
  <si>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</si>
  <si>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</si>
  <si>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</si>
  <si>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</si>
  <si>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</si>
  <si>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</si>
  <si>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</si>
  <si>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</si>
  <si>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</si>
  <si>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</si>
  <si>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</si>
  <si>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</si>
  <si>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</si>
  <si>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</si>
  <si>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</si>
  <si>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</si>
  <si>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</si>
  <si>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</si>
  <si>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</si>
  <si>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</si>
  <si>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</si>
  <si>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</si>
  <si>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</si>
  <si>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</si>
  <si>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</si>
  <si>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</si>
  <si>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</si>
  <si>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</si>
  <si>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</si>
  <si>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</si>
  <si>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</si>
  <si>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</si>
  <si>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</si>
  <si>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</si>
  <si>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</si>
  <si>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</si>
  <si>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</si>
  <si>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</si>
  <si>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</si>
  <si>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</si>
  <si>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</si>
  <si>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</si>
  <si>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</si>
  <si>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</si>
  <si>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</si>
  <si>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</si>
  <si>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</si>
  <si>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</si>
  <si>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</si>
  <si>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</si>
  <si>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</si>
  <si>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</si>
  <si>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</si>
  <si>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</si>
  <si>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</si>
  <si>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</si>
  <si>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</si>
  <si>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</si>
  <si>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</si>
  <si>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</si>
  <si>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</si>
  <si>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</si>
  <si>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</si>
  <si>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</si>
  <si>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</si>
  <si>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</si>
  <si>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</si>
  <si>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</si>
  <si>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</si>
  <si>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</si>
  <si>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</si>
  <si>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</si>
  <si>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</si>
  <si>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</si>
  <si>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</si>
  <si>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</si>
  <si>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</si>
  <si>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</si>
  <si>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</si>
  <si>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</si>
  <si>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</si>
  <si>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</si>
  <si>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</si>
  <si>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</si>
  <si>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</si>
  <si>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</si>
  <si>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</si>
  <si>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</si>
  <si>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</si>
  <si>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</si>
  <si>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</si>
  <si>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</si>
  <si>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</si>
  <si>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</si>
  <si>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</si>
  <si>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</si>
  <si>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</si>
  <si>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</si>
  <si>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</si>
  <si>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</si>
  <si>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</si>
  <si>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</si>
  <si>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</si>
  <si>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</si>
  <si>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</si>
  <si>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</si>
  <si>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</si>
  <si>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</si>
  <si>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</si>
  <si>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</si>
  <si>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</si>
  <si>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</si>
  <si>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</si>
  <si>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</si>
  <si>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</si>
  <si>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</si>
  <si>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</si>
  <si>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</si>
  <si>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</si>
  <si>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</si>
  <si>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</si>
  <si>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</si>
  <si>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</si>
  <si>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</si>
  <si>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</si>
  <si>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</si>
  <si>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</si>
  <si>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</si>
  <si>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</si>
  <si>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</si>
  <si>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</si>
  <si>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</si>
  <si>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</si>
  <si>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</si>
  <si>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</si>
  <si>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</si>
  <si>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</si>
  <si>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</si>
  <si>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</si>
  <si>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</si>
  <si>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</si>
  <si>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</si>
  <si>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</si>
  <si>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</si>
  <si>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</si>
  <si>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</si>
  <si>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</si>
  <si>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</si>
  <si>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</si>
  <si>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</si>
  <si>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</si>
  <si>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</si>
  <si>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</si>
  <si>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</si>
  <si>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</si>
  <si>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</si>
  <si>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</si>
  <si>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</si>
  <si>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</si>
  <si>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</si>
  <si>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</si>
  <si>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</si>
  <si>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</si>
  <si>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</si>
  <si>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</si>
  <si>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</si>
  <si>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</si>
  <si>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</si>
  <si>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</si>
  <si>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</si>
  <si>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</si>
  <si>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</si>
  <si>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</si>
  <si>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</si>
  <si>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</si>
  <si>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</si>
  <si>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</si>
  <si>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</si>
  <si>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</si>
  <si>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</si>
  <si>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</si>
  <si>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</si>
  <si>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</si>
  <si>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</si>
  <si>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</si>
  <si>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</si>
  <si>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</si>
  <si>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</si>
  <si>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</si>
  <si>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</si>
  <si>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</si>
  <si>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</si>
  <si>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</si>
  <si>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</si>
  <si>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</si>
  <si>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</si>
  <si>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</si>
  <si>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</si>
  <si>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</si>
  <si>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</si>
  <si>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</si>
  <si>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</si>
  <si>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</si>
  <si>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</si>
  <si>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</si>
  <si>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</si>
  <si>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</si>
  <si>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</si>
  <si>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</si>
  <si>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</si>
  <si>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</si>
  <si>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</si>
  <si>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</si>
  <si>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</si>
  <si>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</si>
  <si>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</si>
  <si>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</si>
  <si>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</si>
  <si>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</si>
  <si>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</si>
  <si>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</si>
  <si>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</si>
  <si>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</si>
  <si>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</si>
  <si>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</si>
  <si>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</si>
  <si>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</si>
  <si>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</si>
  <si>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</si>
  <si>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</si>
  <si>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</si>
  <si>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</si>
  <si>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</si>
  <si>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</si>
  <si>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</si>
  <si>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</si>
  <si>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</si>
  <si>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</si>
  <si>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</si>
  <si>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</si>
  <si>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</si>
  <si>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</si>
  <si>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</si>
  <si>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</si>
  <si>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</si>
  <si>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</si>
  <si>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</si>
  <si>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</si>
  <si>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</si>
  <si>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</si>
  <si>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</si>
  <si>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</si>
  <si>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</si>
  <si>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</si>
  <si>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</si>
  <si>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</si>
  <si>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</si>
  <si>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</si>
  <si>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</si>
  <si>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</si>
  <si>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</si>
  <si>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</si>
  <si>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</si>
  <si>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</si>
  <si>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</si>
  <si>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</si>
  <si>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</si>
  <si>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</si>
  <si>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</si>
  <si>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</si>
  <si>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</si>
  <si>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</si>
  <si>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</si>
  <si>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</si>
  <si>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</si>
  <si>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</si>
  <si>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</si>
  <si>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</si>
  <si>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</si>
  <si>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</si>
  <si>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</si>
  <si>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</si>
  <si>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</si>
  <si>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</si>
  <si>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</si>
  <si>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</si>
  <si>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</si>
  <si>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</si>
  <si>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</si>
  <si>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</si>
  <si>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</si>
  <si>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</si>
  <si>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</si>
  <si>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</si>
  <si>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</si>
  <si>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</si>
  <si>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</si>
  <si>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</si>
  <si>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</si>
  <si>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</si>
  <si>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</si>
  <si>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</si>
  <si>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</si>
  <si>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</si>
  <si>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</si>
  <si>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</si>
  <si>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</si>
  <si>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</si>
  <si>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</si>
  <si>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</si>
  <si>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</si>
  <si>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</si>
  <si>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</si>
  <si>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</si>
  <si>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</si>
  <si>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</si>
  <si>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</si>
  <si>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</si>
  <si>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</si>
  <si>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</si>
  <si>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</si>
  <si>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</si>
  <si>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</si>
  <si>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</si>
  <si>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</si>
  <si>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</si>
  <si>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</si>
  <si>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</si>
  <si>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</si>
  <si>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</si>
  <si>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</si>
  <si>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</si>
  <si>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</si>
  <si>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</si>
  <si>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</si>
  <si>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</si>
  <si>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</si>
  <si>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</si>
  <si>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</si>
  <si>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</si>
  <si>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</si>
  <si>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</si>
  <si>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</si>
  <si>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</si>
  <si>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</si>
  <si>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</si>
  <si>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</si>
  <si>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</si>
  <si>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</si>
  <si>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</si>
  <si>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</si>
  <si>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</si>
  <si>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</si>
  <si>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</si>
  <si>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</si>
  <si>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</si>
  <si>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</si>
  <si>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</si>
  <si>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</si>
  <si>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</si>
  <si>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</si>
  <si>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</si>
  <si>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</si>
  <si>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</si>
  <si>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</si>
  <si>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</si>
  <si>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</si>
  <si>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</si>
  <si>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</si>
  <si>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</si>
  <si>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</si>
  <si>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</si>
  <si>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</si>
  <si>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</si>
  <si>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</si>
  <si>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</si>
  <si>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</si>
  <si>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</si>
  <si>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</si>
  <si>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</si>
  <si>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</si>
  <si>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</si>
  <si>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</si>
  <si>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</si>
  <si>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</si>
  <si>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</si>
  <si>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</si>
  <si>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</si>
  <si>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</si>
  <si>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</si>
  <si>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</si>
  <si>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</si>
  <si>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</si>
  <si>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</si>
  <si>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</si>
  <si>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</si>
  <si>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</si>
  <si>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</si>
  <si>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</si>
  <si>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</si>
  <si>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</si>
  <si>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</si>
  <si>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</si>
  <si>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</si>
  <si>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</si>
  <si>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</si>
  <si>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</si>
  <si>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</si>
  <si>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</si>
  <si>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</si>
  <si>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</si>
  <si>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</si>
  <si>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</si>
  <si>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</si>
  <si>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</si>
  <si>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</si>
  <si>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</si>
  <si>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</si>
  <si>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</si>
  <si>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</si>
  <si>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</si>
  <si>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</si>
  <si>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</si>
  <si>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</si>
  <si>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</si>
  <si>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</si>
  <si>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</si>
  <si>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</si>
  <si>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</si>
  <si>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</si>
  <si>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</si>
  <si>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</si>
  <si>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</si>
  <si>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</si>
  <si>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</si>
  <si>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</si>
  <si>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</si>
  <si>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</si>
  <si>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</si>
  <si>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</si>
  <si>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</si>
  <si>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</si>
  <si>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</si>
  <si>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</si>
  <si>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</si>
  <si>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</si>
  <si>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</si>
  <si>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</si>
  <si>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</si>
  <si>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</si>
  <si>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</si>
  <si>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</si>
  <si>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</si>
  <si>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</si>
  <si>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</si>
  <si>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</si>
  <si>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</si>
  <si>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</si>
  <si>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</si>
  <si>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</si>
  <si>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</si>
  <si>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</si>
  <si>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</si>
  <si>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</si>
  <si>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</si>
  <si>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</si>
  <si>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</si>
  <si>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</si>
  <si>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</si>
  <si>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</si>
  <si>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</si>
  <si>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</si>
  <si>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</si>
  <si>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</si>
  <si>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</si>
  <si>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</si>
  <si>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</si>
  <si>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</si>
  <si>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</si>
  <si>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</si>
  <si>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</si>
  <si>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</si>
  <si>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</si>
  <si>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</si>
  <si>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</si>
  <si>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</si>
  <si>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</si>
  <si>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</si>
  <si>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</si>
  <si>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</si>
  <si>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</si>
  <si>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</si>
  <si>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</si>
  <si>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</si>
  <si>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</si>
  <si>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</si>
  <si>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</si>
  <si>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</si>
  <si>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</si>
  <si>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</si>
  <si>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</si>
  <si>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</si>
  <si>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</si>
  <si>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</si>
  <si>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</si>
  <si>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</si>
  <si>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</si>
  <si>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</si>
  <si>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</si>
  <si>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</si>
  <si>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</si>
  <si>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</si>
  <si>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</si>
  <si>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</si>
  <si>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</si>
  <si>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</si>
  <si>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</si>
  <si>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</si>
  <si>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</si>
  <si>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</si>
  <si>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</si>
  <si>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</si>
  <si>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</si>
  <si>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</si>
  <si>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</si>
  <si>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</si>
  <si>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</si>
  <si>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</si>
  <si>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</si>
  <si>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</si>
  <si>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</si>
  <si>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</si>
  <si>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</si>
  <si>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</si>
  <si>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</si>
  <si>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</si>
  <si>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</si>
  <si>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</si>
  <si>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</si>
  <si>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</si>
  <si>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</si>
  <si>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</si>
  <si>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</si>
  <si>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</si>
  <si>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</si>
  <si>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</si>
  <si>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</si>
  <si>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</si>
  <si>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</si>
  <si>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</si>
  <si>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</si>
  <si>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</si>
  <si>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</si>
  <si>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</si>
  <si>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</si>
  <si>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</si>
  <si>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</si>
  <si>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</si>
  <si>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</si>
  <si>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</si>
  <si>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</si>
  <si>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</si>
  <si>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</si>
  <si>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</si>
  <si>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</si>
  <si>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</si>
  <si>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</si>
  <si>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</si>
  <si>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</si>
  <si>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</si>
  <si>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</si>
  <si>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</si>
  <si>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</si>
  <si>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</si>
  <si>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</si>
  <si>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</si>
  <si>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</si>
  <si>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</si>
  <si>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</si>
  <si>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</si>
  <si>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</si>
  <si>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</si>
  <si>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</si>
  <si>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</si>
  <si>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</si>
  <si>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</si>
  <si>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</si>
  <si>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</si>
  <si>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</si>
  <si>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</si>
  <si>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</si>
  <si>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</si>
  <si>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</si>
  <si>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</si>
  <si>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</si>
  <si>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</si>
  <si>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</si>
  <si>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</si>
  <si>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</si>
  <si>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</si>
  <si>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</si>
  <si>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</si>
  <si>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</si>
  <si>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</si>
  <si>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</si>
  <si>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</si>
  <si>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</si>
  <si>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</si>
  <si>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</si>
  <si>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</si>
  <si>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</si>
  <si>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</si>
  <si>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</si>
  <si>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</si>
  <si>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</si>
  <si>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</si>
  <si>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</si>
  <si>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</si>
  <si>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</si>
  <si>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</si>
  <si>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</si>
  <si>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</si>
  <si>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</si>
  <si>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</si>
  <si>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</si>
  <si>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</si>
  <si>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</si>
  <si>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</si>
  <si>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</si>
  <si>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</si>
  <si>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</si>
  <si>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</si>
  <si>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</si>
  <si>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</si>
  <si>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</si>
  <si>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</si>
  <si>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</si>
  <si>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</si>
  <si>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</si>
  <si>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</si>
  <si>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</si>
  <si>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</si>
  <si>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</si>
  <si>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</si>
  <si>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</si>
  <si>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</si>
  <si>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</si>
  <si>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</si>
  <si>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</si>
  <si>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</si>
  <si>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</si>
  <si>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</si>
  <si>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</si>
  <si>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</si>
  <si>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</si>
  <si>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</si>
  <si>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</si>
  <si>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</si>
  <si>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</si>
  <si>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</si>
  <si>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</si>
  <si>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</si>
  <si>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</si>
  <si>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</si>
  <si>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</si>
  <si>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</si>
  <si>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</si>
  <si>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</si>
  <si>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</si>
  <si>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</si>
  <si>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</si>
  <si>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</si>
  <si>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</si>
  <si>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</si>
  <si>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</si>
  <si>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</si>
  <si>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</si>
  <si>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</si>
  <si>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</si>
  <si>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</si>
  <si>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</si>
  <si>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</si>
  <si>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</si>
  <si>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</si>
  <si>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</si>
  <si>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</si>
  <si>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</si>
  <si>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</si>
  <si>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</si>
  <si>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</si>
  <si>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</si>
  <si>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</si>
  <si>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</si>
  <si>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</si>
  <si>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</si>
  <si>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</si>
  <si>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</si>
  <si>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</si>
  <si>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</si>
  <si>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</si>
  <si>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</si>
  <si>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</si>
  <si>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</si>
  <si>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</si>
  <si>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</si>
  <si>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</si>
  <si>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</si>
  <si>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</si>
  <si>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</si>
  <si>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</si>
  <si>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</si>
  <si>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</si>
  <si>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</si>
  <si>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</si>
  <si>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</si>
  <si>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</si>
  <si>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</si>
  <si>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</si>
  <si>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</si>
  <si>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</si>
  <si>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</si>
  <si>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</si>
  <si>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</si>
  <si>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</si>
  <si>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</si>
  <si>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</si>
  <si>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</si>
  <si>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</si>
  <si>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</si>
  <si>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</si>
  <si>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</si>
  <si>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</si>
  <si>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</si>
  <si>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</si>
  <si>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</si>
  <si>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</si>
  <si>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</si>
  <si>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</si>
  <si>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</si>
  <si>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</si>
  <si>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</si>
  <si>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</si>
  <si>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</si>
  <si>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</si>
  <si>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</si>
  <si>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</si>
  <si>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</si>
  <si>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</si>
  <si>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</si>
  <si>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</si>
  <si>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</si>
  <si>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</si>
  <si>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</si>
  <si>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</si>
  <si>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</si>
  <si>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</si>
  <si>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</si>
  <si>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</si>
  <si>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</si>
  <si>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</si>
  <si>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</si>
  <si>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</si>
  <si>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</si>
  <si>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</si>
  <si>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</si>
  <si>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</si>
  <si>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</si>
  <si>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</si>
  <si>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</si>
  <si>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</si>
  <si>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</si>
  <si>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</si>
  <si>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</si>
  <si>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</si>
  <si>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</si>
  <si>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</si>
  <si>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</si>
  <si>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</si>
  <si>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</si>
  <si>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</si>
  <si>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</si>
  <si>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</si>
  <si>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</si>
  <si>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</si>
  <si>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</si>
  <si>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</si>
  <si>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</si>
  <si>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</si>
  <si>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</si>
  <si>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</si>
  <si>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</si>
  <si>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</si>
  <si>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</si>
  <si>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</si>
  <si>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</si>
  <si>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</si>
  <si>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</si>
  <si>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</si>
  <si>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</si>
  <si>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</si>
  <si>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</si>
  <si>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</si>
  <si>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</si>
  <si>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</si>
  <si>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</si>
  <si>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</si>
  <si>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</si>
  <si>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</si>
  <si>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</si>
  <si>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</si>
  <si>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</si>
  <si>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</si>
  <si>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</si>
  <si>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</si>
  <si>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</si>
  <si>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</si>
  <si>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</si>
  <si>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</si>
  <si>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</si>
  <si>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</si>
  <si>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</si>
  <si>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</si>
  <si>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</si>
  <si>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</si>
  <si>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</si>
  <si>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</si>
  <si>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</si>
  <si>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</si>
  <si>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</si>
  <si>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</si>
  <si>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</si>
  <si>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</si>
  <si>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</si>
  <si>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</si>
  <si>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</si>
  <si>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</si>
  <si>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</si>
  <si>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</si>
  <si>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</si>
  <si>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</si>
  <si>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</si>
  <si>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</si>
  <si>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</si>
  <si>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</si>
  <si>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</si>
  <si>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</si>
  <si>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</si>
  <si>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</si>
  <si>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</si>
  <si>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</si>
  <si>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</si>
  <si>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</si>
  <si>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</si>
  <si>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</si>
  <si>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</si>
  <si>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</si>
  <si>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</si>
  <si>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</si>
  <si>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</si>
  <si>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</si>
  <si>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</si>
  <si>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</si>
  <si>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</si>
  <si>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</si>
  <si>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</si>
  <si>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</si>
  <si>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</si>
  <si>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</si>
  <si>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</si>
  <si>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</si>
  <si>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</si>
  <si>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</si>
  <si>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</si>
  <si>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</si>
  <si>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</si>
  <si>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</si>
  <si>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</si>
  <si>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</si>
  <si>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</si>
  <si>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</si>
  <si>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</si>
  <si>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</si>
  <si>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</si>
  <si>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</si>
  <si>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</si>
  <si>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</si>
  <si>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</si>
  <si>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</si>
  <si>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</si>
  <si>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</si>
  <si>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</si>
  <si>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</si>
  <si>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</si>
  <si>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</si>
  <si>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</si>
  <si>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</si>
  <si>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</si>
  <si>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</si>
  <si>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</si>
  <si>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</si>
  <si>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</si>
  <si>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</si>
  <si>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</si>
  <si>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</si>
  <si>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</si>
  <si>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</si>
  <si>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</si>
  <si>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</si>
  <si>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</si>
  <si>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</si>
  <si>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</si>
  <si>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</si>
  <si>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</si>
  <si>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</si>
  <si>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</si>
  <si>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</si>
  <si>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</si>
  <si>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</si>
  <si>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</si>
  <si>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</si>
  <si>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</si>
  <si>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</si>
  <si>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</si>
  <si>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</si>
  <si>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</si>
  <si>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</si>
  <si>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</si>
  <si>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</si>
  <si>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</si>
  <si>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</si>
  <si>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</si>
  <si>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</si>
  <si>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</si>
  <si>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</si>
  <si>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</si>
  <si>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</si>
  <si>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</si>
  <si>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</si>
  <si>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</si>
  <si>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</si>
  <si>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</si>
  <si>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</si>
  <si>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</si>
  <si>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</si>
  <si>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</si>
  <si>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</si>
  <si>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</si>
  <si>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</si>
  <si>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</si>
  <si>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</si>
  <si>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</si>
  <si>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</si>
  <si>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</si>
  <si>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</si>
  <si>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</si>
  <si>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</si>
  <si>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</si>
  <si>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</si>
  <si>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</si>
  <si>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</si>
  <si>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</si>
  <si>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</si>
  <si>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</si>
  <si>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</si>
  <si>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</si>
  <si>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</si>
  <si>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</si>
  <si>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</si>
  <si>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</si>
  <si>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</si>
  <si>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</si>
  <si>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</si>
  <si>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</si>
  <si>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</si>
  <si>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</si>
  <si>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</si>
  <si>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</si>
  <si>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</si>
  <si>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</si>
  <si>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</si>
  <si>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</si>
  <si>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</si>
  <si>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</si>
  <si>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</si>
  <si>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</si>
  <si>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</si>
  <si>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</si>
  <si>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</si>
  <si>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</si>
  <si>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</si>
  <si>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</si>
  <si>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</si>
  <si>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</si>
  <si>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</si>
  <si>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</si>
  <si>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</si>
  <si>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</si>
  <si>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</si>
  <si>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</si>
  <si>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</si>
  <si>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</si>
  <si>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</si>
  <si>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</si>
  <si>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</si>
  <si>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</si>
  <si>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</si>
  <si>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</si>
  <si>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</si>
  <si>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</si>
  <si>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</si>
  <si>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</si>
  <si>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</si>
  <si>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</si>
  <si>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</si>
  <si>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</si>
  <si>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</si>
  <si>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</si>
  <si>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</si>
  <si>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</si>
  <si>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</si>
  <si>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</si>
  <si>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</si>
  <si>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</si>
  <si>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</si>
  <si>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</si>
  <si>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</si>
  <si>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</si>
  <si>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</si>
  <si>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</si>
  <si>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</si>
  <si>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</si>
  <si>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</si>
  <si>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</si>
  <si>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</si>
  <si>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</si>
  <si>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</si>
  <si>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</si>
  <si>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</si>
  <si>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</si>
  <si>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</si>
  <si>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</si>
  <si>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</si>
  <si>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</si>
  <si>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</si>
  <si>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</si>
  <si>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</si>
  <si>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</si>
  <si>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</si>
  <si>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</si>
  <si>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</si>
  <si>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</si>
  <si>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</si>
  <si>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</si>
  <si>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</si>
  <si>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</si>
  <si>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</si>
  <si>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</si>
  <si>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</si>
  <si>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</si>
  <si>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</si>
  <si>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</si>
  <si>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</si>
  <si>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</si>
  <si>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</si>
  <si>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</si>
  <si>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</si>
  <si>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</si>
  <si>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</si>
  <si>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</si>
  <si>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</si>
  <si>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</si>
  <si>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</si>
  <si>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</si>
  <si>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</si>
  <si>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</si>
  <si>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</si>
  <si>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</si>
  <si>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</si>
  <si>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</si>
  <si>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</si>
  <si>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</si>
  <si>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</si>
  <si>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</si>
  <si>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</si>
  <si>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</si>
  <si>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</si>
  <si>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</si>
  <si>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</si>
  <si>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</si>
  <si>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</si>
  <si>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</si>
  <si>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</si>
  <si>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</si>
  <si>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</si>
  <si>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</si>
  <si>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</si>
  <si>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</si>
  <si>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</si>
  <si>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</si>
  <si>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</si>
  <si>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</si>
  <si>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</si>
  <si>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</si>
  <si>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</si>
  <si>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</si>
  <si>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</si>
  <si>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</si>
  <si>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</si>
  <si>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</si>
  <si>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</si>
  <si>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</si>
  <si>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</si>
  <si>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</si>
  <si>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</si>
  <si>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</si>
  <si>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</si>
  <si>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</si>
  <si>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</si>
  <si>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</si>
  <si>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</si>
  <si>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</si>
  <si>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</si>
  <si>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</si>
  <si>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</si>
  <si>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</si>
  <si>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</si>
  <si>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</si>
  <si>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</si>
  <si>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</si>
  <si>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</si>
  <si>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</si>
  <si>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</si>
  <si>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</si>
  <si>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</si>
  <si>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</si>
  <si>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</si>
  <si>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</si>
  <si>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</si>
  <si>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</si>
  <si>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</si>
  <si>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</si>
  <si>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</si>
  <si>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</si>
  <si>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</si>
  <si>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</si>
  <si>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</si>
  <si>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</si>
  <si>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</si>
  <si>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</si>
  <si>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</si>
  <si>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</si>
  <si>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</si>
  <si>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</si>
  <si>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</si>
  <si>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</si>
  <si>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</si>
  <si>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</si>
  <si>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</si>
  <si>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</si>
  <si>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</si>
  <si>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</si>
  <si>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</si>
  <si>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</si>
  <si>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</si>
  <si>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</si>
  <si>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</si>
  <si>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</si>
  <si>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</si>
  <si>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</si>
  <si>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</si>
  <si>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</si>
  <si>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</si>
  <si>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</si>
  <si>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</si>
  <si>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</si>
  <si>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</si>
  <si>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</si>
  <si>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</si>
  <si>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</si>
  <si>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</si>
  <si>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</si>
  <si>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</si>
  <si>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</si>
  <si>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</si>
  <si>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</si>
  <si>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</si>
  <si>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</si>
  <si>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</si>
  <si>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</si>
  <si>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</si>
  <si>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</si>
  <si>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</si>
  <si>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</si>
  <si>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</si>
  <si>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</si>
  <si>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</si>
  <si>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</si>
  <si>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</si>
  <si>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</si>
  <si>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</si>
  <si>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</si>
  <si>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</si>
  <si>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</si>
  <si>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</si>
  <si>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</si>
  <si>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</si>
  <si>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</si>
  <si>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</si>
  <si>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</si>
  <si>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</si>
  <si>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</si>
  <si>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</si>
  <si>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</si>
  <si>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</si>
  <si>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</si>
  <si>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</si>
  <si>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</si>
  <si>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</si>
  <si>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</si>
  <si>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</si>
  <si>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</si>
  <si>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</si>
  <si>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</si>
  <si>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</si>
  <si>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</si>
  <si>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</si>
  <si>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</si>
  <si>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</si>
  <si>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</si>
  <si>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</si>
  <si>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</si>
  <si>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</si>
  <si>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</si>
  <si>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</si>
  <si>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</si>
  <si>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</si>
  <si>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</si>
  <si>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</si>
  <si>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</si>
  <si>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</si>
  <si>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</si>
  <si>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</si>
  <si>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</si>
  <si>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</si>
  <si>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</si>
  <si>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</si>
  <si>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</si>
  <si>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</si>
  <si>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</si>
  <si>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</si>
  <si>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</si>
  <si>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</si>
  <si>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</si>
  <si>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</si>
  <si>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</si>
  <si>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</si>
  <si>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</si>
  <si>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</si>
  <si>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</si>
  <si>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</si>
  <si>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</si>
  <si>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</si>
  <si>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</si>
  <si>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</si>
  <si>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</si>
  <si>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</si>
  <si>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</si>
  <si>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</si>
  <si>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</si>
  <si>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</si>
  <si>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</si>
  <si>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</si>
  <si>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</si>
  <si>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</si>
  <si>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</si>
  <si>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</si>
  <si>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</si>
  <si>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</si>
  <si>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</si>
  <si>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</si>
  <si>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</si>
  <si>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</si>
  <si>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</si>
  <si>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</si>
  <si>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</si>
  <si>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</si>
  <si>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</si>
  <si>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</si>
  <si>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</si>
  <si>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</si>
  <si>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</si>
  <si>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</si>
  <si>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</si>
  <si>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</si>
  <si>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</si>
  <si>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</si>
  <si>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</si>
  <si>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</si>
  <si>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</si>
  <si>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</si>
  <si>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</si>
  <si>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</si>
  <si>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</si>
  <si>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</si>
  <si>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</si>
  <si>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</si>
  <si>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</si>
  <si>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</si>
  <si>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</si>
  <si>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</si>
  <si>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</si>
  <si>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</si>
  <si>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</si>
  <si>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</si>
  <si>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</si>
  <si>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</si>
  <si>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</si>
  <si>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</si>
  <si>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</si>
  <si>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</si>
  <si>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</si>
  <si>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</si>
  <si>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</si>
  <si>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</si>
  <si>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</si>
  <si>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</si>
  <si>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</si>
  <si>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</si>
  <si>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</si>
  <si>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</si>
  <si>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</si>
  <si>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</si>
  <si>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</si>
  <si>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</si>
  <si>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</si>
  <si>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</si>
  <si>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</si>
  <si>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</si>
  <si>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</si>
  <si>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</si>
  <si>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</si>
  <si>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</si>
  <si>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</si>
  <si>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</si>
  <si>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</si>
  <si>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</si>
  <si>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</si>
  <si>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</si>
  <si>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</si>
  <si>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</si>
  <si>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</si>
  <si>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</si>
  <si>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</si>
  <si>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</si>
  <si>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</si>
  <si>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</si>
  <si>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</si>
  <si>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</si>
  <si>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</si>
  <si>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</si>
  <si>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</si>
  <si>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</si>
  <si>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</si>
  <si>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</si>
  <si>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</si>
  <si>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</si>
  <si>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</si>
  <si>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</si>
  <si>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</si>
  <si>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</si>
  <si>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</si>
  <si>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</si>
  <si>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</si>
  <si>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</si>
  <si>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</si>
  <si>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</si>
  <si>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</si>
  <si>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</si>
  <si>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</si>
  <si>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</si>
  <si>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</si>
  <si>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</si>
  <si>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</si>
  <si>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</si>
  <si>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</si>
  <si>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</si>
  <si>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</si>
  <si>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</si>
  <si>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</si>
  <si>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</si>
  <si>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</si>
  <si>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</si>
  <si>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</si>
  <si>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</si>
  <si>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</si>
  <si>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</si>
  <si>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</si>
  <si>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</si>
  <si>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</si>
  <si>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</si>
  <si>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</si>
  <si>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</si>
  <si>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</si>
  <si>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</si>
  <si>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</si>
  <si>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</si>
  <si>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</si>
  <si>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</si>
  <si>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</si>
  <si>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</si>
  <si>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</si>
  <si>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</si>
  <si>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</si>
  <si>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</si>
  <si>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</si>
  <si>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</si>
  <si>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</si>
  <si>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</si>
  <si>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</si>
  <si>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</si>
  <si>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</si>
  <si>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</si>
  <si>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</si>
  <si>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</si>
  <si>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</si>
  <si>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</si>
  <si>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</si>
  <si>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</si>
  <si>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</si>
  <si>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</si>
  <si>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</si>
  <si>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</si>
  <si>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</si>
  <si>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</si>
  <si>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</si>
  <si>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</si>
  <si>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</si>
  <si>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</si>
  <si>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</si>
  <si>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</si>
  <si>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</si>
  <si>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</si>
  <si>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</si>
  <si>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</si>
  <si>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</si>
  <si>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</si>
  <si>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</si>
  <si>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</si>
  <si>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</si>
  <si>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</si>
  <si>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</si>
  <si>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</si>
  <si>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</si>
  <si>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</si>
  <si>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</si>
  <si>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</si>
  <si>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</si>
  <si>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</si>
  <si>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</si>
  <si>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</si>
  <si>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</si>
  <si>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</si>
  <si>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</si>
  <si>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</si>
  <si>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</si>
  <si>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</si>
  <si>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</si>
  <si>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</si>
  <si>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</si>
  <si>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</si>
  <si>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</si>
  <si>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</si>
  <si>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</si>
  <si>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</si>
  <si>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</si>
  <si>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</si>
  <si>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</si>
  <si>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</si>
  <si>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</si>
  <si>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</si>
  <si>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</si>
  <si>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</si>
  <si>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</si>
  <si>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</si>
  <si>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</si>
  <si>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</si>
  <si>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</si>
  <si>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</si>
  <si>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</si>
  <si>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</si>
  <si>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</si>
  <si>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</si>
  <si>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</si>
  <si>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</si>
  <si>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</si>
  <si>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</si>
  <si>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</si>
  <si>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</si>
  <si>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</si>
  <si>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</si>
  <si>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</si>
  <si>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</si>
  <si>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</si>
  <si>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</si>
  <si>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</si>
  <si>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</si>
  <si>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</si>
  <si>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</si>
  <si>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</si>
  <si>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</si>
  <si>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</si>
  <si>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</si>
  <si>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</si>
  <si>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</si>
  <si>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</si>
  <si>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</si>
  <si>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</si>
  <si>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</si>
  <si>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</si>
  <si>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</si>
  <si>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</si>
  <si>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</si>
  <si>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</si>
  <si>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</si>
  <si>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</si>
  <si>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</si>
  <si>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</si>
  <si>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</si>
  <si>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</si>
  <si>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</si>
  <si>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</si>
  <si>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</si>
  <si>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</si>
  <si>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</si>
  <si>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</si>
  <si>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</si>
  <si>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</si>
  <si>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</si>
  <si>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</si>
  <si>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</si>
  <si>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</si>
  <si>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</si>
  <si>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</si>
  <si>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</si>
  <si>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</si>
  <si>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</si>
  <si>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</si>
  <si>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</si>
  <si>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</si>
  <si>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</si>
  <si>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</si>
  <si>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</si>
  <si>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</si>
  <si>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</si>
  <si>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</si>
  <si>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</si>
  <si>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</si>
  <si>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</si>
  <si>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</si>
  <si>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</si>
  <si>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</si>
  <si>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</si>
  <si>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</si>
  <si>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</si>
  <si>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</si>
  <si>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</si>
  <si>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</si>
  <si>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</si>
  <si>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</si>
  <si>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</si>
  <si>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</si>
  <si>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</si>
  <si>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</si>
  <si>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</si>
  <si>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</si>
  <si>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</si>
  <si>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</si>
  <si>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</si>
  <si>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</si>
  <si>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</si>
  <si>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</si>
  <si>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</si>
  <si>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</si>
  <si>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</si>
  <si>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</si>
  <si>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</si>
  <si>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</si>
  <si>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</si>
  <si>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</si>
  <si>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</si>
  <si>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</si>
  <si>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</si>
  <si>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</si>
  <si>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</si>
  <si>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</si>
  <si>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</si>
  <si>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</si>
  <si>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</si>
  <si>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</si>
  <si>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</si>
  <si>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</si>
  <si>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</si>
  <si>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</si>
  <si>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</si>
  <si>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</si>
  <si>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</si>
  <si>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</si>
  <si>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</si>
  <si>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</si>
  <si>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</si>
  <si>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</si>
  <si>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</si>
  <si>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</si>
  <si>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</si>
  <si>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</si>
  <si>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</si>
  <si>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</si>
  <si>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</si>
  <si>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</si>
  <si>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</si>
  <si>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</si>
  <si>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</si>
  <si>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</si>
  <si>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</si>
  <si>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</si>
  <si>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</si>
  <si>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</si>
  <si>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</si>
  <si>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</si>
  <si>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</si>
  <si>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</si>
  <si>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</si>
  <si>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</si>
  <si>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</si>
  <si>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</si>
  <si>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</si>
  <si>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</si>
  <si>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</si>
  <si>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</si>
  <si>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</si>
  <si>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</si>
  <si>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</si>
  <si>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</si>
  <si>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</si>
  <si>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</si>
  <si>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</si>
  <si>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</si>
  <si>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</si>
  <si>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</si>
  <si>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</si>
  <si>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</si>
  <si>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</si>
  <si>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</si>
  <si>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</si>
  <si>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</si>
  <si>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</si>
  <si>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</si>
  <si>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</si>
  <si>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</si>
  <si>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</si>
  <si>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</si>
  <si>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</si>
  <si>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</si>
  <si>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</si>
  <si>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</si>
  <si>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</si>
  <si>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</si>
  <si>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</si>
  <si>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</si>
  <si>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</si>
  <si>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</si>
  <si>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</si>
  <si>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</si>
  <si>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</si>
  <si>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</si>
  <si>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</si>
  <si>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</si>
  <si>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</si>
  <si>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</si>
  <si>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</si>
  <si>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</si>
  <si>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</si>
  <si>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</si>
  <si>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</si>
  <si>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</si>
  <si>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</si>
  <si>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</si>
  <si>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</si>
  <si>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</si>
  <si>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</si>
  <si>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</si>
  <si>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</si>
  <si>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</si>
  <si>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</si>
  <si>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</si>
  <si>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</si>
  <si>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</si>
  <si>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</si>
  <si>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</si>
  <si>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</si>
  <si>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</si>
  <si>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</si>
  <si>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</si>
  <si>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</si>
  <si>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</si>
  <si>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</si>
  <si>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</si>
  <si>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</si>
  <si>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</si>
  <si>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</si>
  <si>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</si>
  <si>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</si>
  <si>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</si>
  <si>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</si>
  <si>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</si>
  <si>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</si>
  <si>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</si>
  <si>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</si>
  <si>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</si>
  <si>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</si>
  <si>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</si>
  <si>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</si>
  <si>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</si>
  <si>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</si>
  <si>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</si>
  <si>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</si>
  <si>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</si>
  <si>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</si>
  <si>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</si>
  <si>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</si>
  <si>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</si>
  <si>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</si>
  <si>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</si>
  <si>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</si>
  <si>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</si>
  <si>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</si>
  <si>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</si>
  <si>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</si>
  <si>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</si>
  <si>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</si>
  <si>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</si>
  <si>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</si>
  <si>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</si>
  <si>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</si>
  <si>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</si>
  <si>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</si>
  <si>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</si>
  <si>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</si>
  <si>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</si>
  <si>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</si>
  <si>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</si>
  <si>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</si>
  <si>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</si>
  <si>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</si>
  <si>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</si>
  <si>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</si>
  <si>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</si>
  <si>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</si>
  <si>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</si>
  <si>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</si>
  <si>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</si>
  <si>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</si>
  <si>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</si>
  <si>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</si>
  <si>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</si>
  <si>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</si>
  <si>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</si>
  <si>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</si>
  <si>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</si>
  <si>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</si>
  <si>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</si>
  <si>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</si>
  <si>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</si>
  <si>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</si>
  <si>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</si>
  <si>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</si>
  <si>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</si>
  <si>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</si>
  <si>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</si>
  <si>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</si>
  <si>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</si>
  <si>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</si>
  <si>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</si>
  <si>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</si>
  <si>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</si>
  <si>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</si>
  <si>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</si>
  <si>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</si>
  <si>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</si>
  <si>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</si>
  <si>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</si>
  <si>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</si>
  <si>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</si>
  <si>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</si>
  <si>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</si>
  <si>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</si>
  <si>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</si>
  <si>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</si>
  <si>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</si>
  <si>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</si>
  <si>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</si>
  <si>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</si>
  <si>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</si>
  <si>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</si>
  <si>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</si>
  <si>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</si>
  <si>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</si>
  <si>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</si>
  <si>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</si>
  <si>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</si>
  <si>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</si>
  <si>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</si>
  <si>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</si>
  <si>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</si>
  <si>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</si>
  <si>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</si>
  <si>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</si>
  <si>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</si>
  <si>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</si>
  <si>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</si>
  <si>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</si>
  <si>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</si>
  <si>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</si>
  <si>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</si>
  <si>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</si>
  <si>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</si>
  <si>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</si>
  <si>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</si>
  <si>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</si>
  <si>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</si>
  <si>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</si>
  <si>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</si>
  <si>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</si>
  <si>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</si>
  <si>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</si>
  <si>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</si>
  <si>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</si>
  <si>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</si>
  <si>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</si>
  <si>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</si>
  <si>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</si>
  <si>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</si>
  <si>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</si>
  <si>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</si>
  <si>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</si>
  <si>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</si>
  <si>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</si>
  <si>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</si>
  <si>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</si>
  <si>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</si>
  <si>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</si>
  <si>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</si>
  <si>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</si>
  <si>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</si>
  <si>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</si>
  <si>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</si>
  <si>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</si>
  <si>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</si>
  <si>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</si>
  <si>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</si>
  <si>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</si>
  <si>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</si>
  <si>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</si>
  <si>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</si>
  <si>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</si>
  <si>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</si>
  <si>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</si>
  <si>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</si>
  <si>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</si>
  <si>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</si>
  <si>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</si>
  <si>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</si>
  <si>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</si>
  <si>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</si>
  <si>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</si>
  <si>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</si>
  <si>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</si>
  <si>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</si>
  <si>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</si>
  <si>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</si>
  <si>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</si>
  <si>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</si>
  <si>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</si>
  <si>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</si>
  <si>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</si>
  <si>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</si>
  <si>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</si>
  <si>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</si>
  <si>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</si>
  <si>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</si>
  <si>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</si>
  <si>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</si>
  <si>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</si>
  <si>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</si>
  <si>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</si>
  <si>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</si>
  <si>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</si>
  <si>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</si>
  <si>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</si>
  <si>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</si>
  <si>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</si>
  <si>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</si>
  <si>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</si>
  <si>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</si>
  <si>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</si>
  <si>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</si>
  <si>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</si>
  <si>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</si>
  <si>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</si>
  <si>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</si>
  <si>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</si>
  <si>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</si>
  <si>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</si>
  <si>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</si>
  <si>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</si>
  <si>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</si>
  <si>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</si>
  <si>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</si>
  <si>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</si>
  <si>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</si>
  <si>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</si>
  <si>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</si>
  <si>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</si>
  <si>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</si>
  <si>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</si>
  <si>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</si>
  <si>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</si>
  <si>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</si>
  <si>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</si>
  <si>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</si>
  <si>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</si>
  <si>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</si>
  <si>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</si>
  <si>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</si>
  <si>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</si>
  <si>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</si>
  <si>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</si>
  <si>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</si>
  <si>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</si>
  <si>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</si>
  <si>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</si>
  <si>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</si>
  <si>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</si>
  <si>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</si>
  <si>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</si>
  <si>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</si>
  <si>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</si>
  <si>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</si>
  <si>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</si>
  <si>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</si>
  <si>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</si>
  <si>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</si>
  <si>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</si>
  <si>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</si>
  <si>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</si>
  <si>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</si>
  <si>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</si>
  <si>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</si>
  <si>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</si>
  <si>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</si>
  <si>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</si>
  <si>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</si>
  <si>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</si>
  <si>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</si>
  <si>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</si>
  <si>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</si>
  <si>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</si>
  <si>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</si>
  <si>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</si>
  <si>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</si>
  <si>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</si>
  <si>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</si>
  <si>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</si>
  <si>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</si>
  <si>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</si>
  <si>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</si>
  <si>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</si>
  <si>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</si>
  <si>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</si>
  <si>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</si>
  <si>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</si>
  <si>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</si>
  <si>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</si>
  <si>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</si>
  <si>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</si>
  <si>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</si>
  <si>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</si>
  <si>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</si>
  <si>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</si>
  <si>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</si>
  <si>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</si>
  <si>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</si>
  <si>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</si>
  <si>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</si>
  <si>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</si>
  <si>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</si>
  <si>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</si>
  <si>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</si>
  <si>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</si>
  <si>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</si>
  <si>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</si>
  <si>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</si>
  <si>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</si>
  <si>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</si>
  <si>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</si>
  <si>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</si>
  <si>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</si>
  <si>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</si>
  <si>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</si>
  <si>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</si>
  <si>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</si>
  <si>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</si>
  <si>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</si>
  <si>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</si>
  <si>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</si>
  <si>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</si>
  <si>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</si>
  <si>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</si>
  <si>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</si>
  <si>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</si>
  <si>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</si>
  <si>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</si>
  <si>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</si>
  <si>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</si>
  <si>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</si>
  <si>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</si>
  <si>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</si>
  <si>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</si>
  <si>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</si>
  <si>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</si>
  <si>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</si>
  <si>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</si>
  <si>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</si>
  <si>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</si>
  <si>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</si>
  <si>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</si>
  <si>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</si>
  <si>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</si>
  <si>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</si>
  <si>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</si>
  <si>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</si>
  <si>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</si>
  <si>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</si>
  <si>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</si>
  <si>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</si>
  <si>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</si>
  <si>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</si>
  <si>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</si>
  <si>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</si>
  <si>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</si>
  <si>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</si>
  <si>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</si>
  <si>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</si>
  <si>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</si>
  <si>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</si>
  <si>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</si>
  <si>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</si>
  <si>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</si>
  <si>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</si>
  <si>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</si>
  <si>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</si>
  <si>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</si>
  <si>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</si>
  <si>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</si>
  <si>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</si>
  <si>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</si>
  <si>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</si>
  <si>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</si>
  <si>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</si>
  <si>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</si>
  <si>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</si>
  <si>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</si>
  <si>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</si>
  <si>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</si>
  <si>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</si>
  <si>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</si>
  <si>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</si>
  <si>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</si>
  <si>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</si>
  <si>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</si>
  <si>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</si>
  <si>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</si>
  <si>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</si>
  <si>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</si>
  <si>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</si>
  <si>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</si>
  <si>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</si>
  <si>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</si>
  <si>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</si>
  <si>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</si>
  <si>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</si>
  <si>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</si>
  <si>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</si>
  <si>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</si>
  <si>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</si>
  <si>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</si>
  <si>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</si>
  <si>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</si>
  <si>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</si>
  <si>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</si>
  <si>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</si>
  <si>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</si>
  <si>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</si>
  <si>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</si>
  <si>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</si>
  <si>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</si>
  <si>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</si>
  <si>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</si>
  <si>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</si>
  <si>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</si>
  <si>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</si>
  <si>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</si>
  <si>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</si>
  <si>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</si>
  <si>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</si>
  <si>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</si>
  <si>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</si>
  <si>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</si>
  <si>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</si>
  <si>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</si>
  <si>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</si>
  <si>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</si>
  <si>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</si>
  <si>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</si>
  <si>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</si>
  <si>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</si>
  <si>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</si>
  <si>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</si>
  <si>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</si>
  <si>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</si>
  <si>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</si>
  <si>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</si>
  <si>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</si>
  <si>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</si>
  <si>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</si>
  <si>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</si>
  <si>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</si>
  <si>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</si>
  <si>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</si>
  <si>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</si>
  <si>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</si>
  <si>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</si>
  <si>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</si>
  <si>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</si>
  <si>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</si>
  <si>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</si>
  <si>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</si>
  <si>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</si>
  <si>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</si>
  <si>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</si>
  <si>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</si>
  <si>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</si>
  <si>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</si>
  <si>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</si>
  <si>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</si>
  <si>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</si>
  <si>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</si>
  <si>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</si>
  <si>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</si>
  <si>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</si>
  <si>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</si>
  <si>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</si>
  <si>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</si>
  <si>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</si>
  <si>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</si>
  <si>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</si>
  <si>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</si>
  <si>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</si>
  <si>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</si>
  <si>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</si>
  <si>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</si>
  <si>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</si>
  <si>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</si>
  <si>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</si>
  <si>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</si>
  <si>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</si>
  <si>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</si>
  <si>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</si>
  <si>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</si>
  <si>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</si>
  <si>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</si>
  <si>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</si>
  <si>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</si>
  <si>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</si>
  <si>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</si>
  <si>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</si>
  <si>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</si>
  <si>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</si>
  <si>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</si>
  <si>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</si>
  <si>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</si>
  <si>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</si>
  <si>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</si>
  <si>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</si>
  <si>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</si>
  <si>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</si>
  <si>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</si>
  <si>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</si>
  <si>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</si>
  <si>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</si>
  <si>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</si>
  <si>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</si>
  <si>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</si>
  <si>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</si>
  <si>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</si>
  <si>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</si>
  <si>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</si>
  <si>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</si>
  <si>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</si>
  <si>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</si>
  <si>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</si>
  <si>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</si>
  <si>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</si>
  <si>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</si>
  <si>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</si>
  <si>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</si>
  <si>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</si>
  <si>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</si>
  <si>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</si>
  <si>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</si>
  <si>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</si>
  <si>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</si>
  <si>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</si>
  <si>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</si>
  <si>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</si>
  <si>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</si>
  <si>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</si>
  <si>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</si>
  <si>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</si>
  <si>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</si>
  <si>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</si>
  <si>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</si>
  <si>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</si>
  <si>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</si>
  <si>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</si>
  <si>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</si>
  <si>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</si>
  <si>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</si>
  <si>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</si>
  <si>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</si>
  <si>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</si>
  <si>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</si>
  <si>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</si>
  <si>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</si>
  <si>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</si>
  <si>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</si>
  <si>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</si>
  <si>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</si>
  <si>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</si>
  <si>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</si>
  <si>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</si>
  <si>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</si>
  <si>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</si>
  <si>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</si>
  <si>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</si>
  <si>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</si>
  <si>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</si>
  <si>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</si>
  <si>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</si>
  <si>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</si>
  <si>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</si>
  <si>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</si>
  <si>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</si>
  <si>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</si>
  <si>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</si>
  <si>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</si>
  <si>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</si>
  <si>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</si>
  <si>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</si>
  <si>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</si>
  <si>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</si>
  <si>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</si>
  <si>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</si>
  <si>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</si>
  <si>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</si>
  <si>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</si>
  <si>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</si>
  <si>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</si>
  <si>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</si>
  <si>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</si>
  <si>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</si>
  <si>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</si>
  <si>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</si>
  <si>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</si>
  <si>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</si>
  <si>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</si>
  <si>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</si>
  <si>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</si>
  <si>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</si>
  <si>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</si>
  <si>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</si>
  <si>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</si>
  <si>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</si>
  <si>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</si>
  <si>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</si>
  <si>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</si>
  <si>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</si>
  <si>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</si>
  <si>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</si>
  <si>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</si>
  <si>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</si>
  <si>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</si>
  <si>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</si>
  <si>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</si>
  <si>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</si>
  <si>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</si>
  <si>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</si>
  <si>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</si>
  <si>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</si>
  <si>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</si>
  <si>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</si>
  <si>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</si>
  <si>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</si>
  <si>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</si>
  <si>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</si>
  <si>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</si>
  <si>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</si>
  <si>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</si>
  <si>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</si>
  <si>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</si>
  <si>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</si>
  <si>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</si>
  <si>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</si>
  <si>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</si>
  <si>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</si>
  <si>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</si>
  <si>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</si>
  <si>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</si>
  <si>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</si>
  <si>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</si>
  <si>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</si>
  <si>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</si>
  <si>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</si>
  <si>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</si>
  <si>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</si>
  <si>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</si>
  <si>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</si>
  <si>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</si>
  <si>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</si>
  <si>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</si>
  <si>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</si>
  <si>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</si>
  <si>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</si>
  <si>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</si>
  <si>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</si>
  <si>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</si>
  <si>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</si>
  <si>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</si>
  <si>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</si>
  <si>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</si>
  <si>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</si>
  <si>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</si>
  <si>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</si>
  <si>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</si>
  <si>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</si>
  <si>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</si>
  <si>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</si>
  <si>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</si>
  <si>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</si>
  <si>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</si>
  <si>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</si>
  <si>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</si>
  <si>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</si>
  <si>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</si>
  <si>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</si>
  <si>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</si>
  <si>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</si>
  <si>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</si>
  <si>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</si>
  <si>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</si>
  <si>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</si>
  <si>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</si>
  <si>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</si>
  <si>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</si>
  <si>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</si>
  <si>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</si>
  <si>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</si>
  <si>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</si>
  <si>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</si>
  <si>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</si>
  <si>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</si>
  <si>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</si>
  <si>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</si>
  <si>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</si>
  <si>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</si>
  <si>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</si>
  <si>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</si>
  <si>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</si>
  <si>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</si>
  <si>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</si>
  <si>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</si>
  <si>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</si>
  <si>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</si>
  <si>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</si>
  <si>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</si>
  <si>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</si>
  <si>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</si>
  <si>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</si>
  <si>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</si>
  <si>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</si>
  <si>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</si>
  <si>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</si>
  <si>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</si>
  <si>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</si>
  <si>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</si>
  <si>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</si>
  <si>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</si>
  <si>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</si>
  <si>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</si>
  <si>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</si>
  <si>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</si>
  <si>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</si>
  <si>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</si>
  <si>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</si>
  <si>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</si>
  <si>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</si>
  <si>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</si>
  <si>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</si>
  <si>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</si>
  <si>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</si>
  <si>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</si>
  <si>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</si>
  <si>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</si>
  <si>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</si>
  <si>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</si>
  <si>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</si>
  <si>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</si>
  <si>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</si>
  <si>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</si>
  <si>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</si>
  <si>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</si>
  <si>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</si>
  <si>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</si>
  <si>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</si>
  <si>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</si>
  <si>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</si>
  <si>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</si>
  <si>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</si>
  <si>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</si>
  <si>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</si>
  <si>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</si>
  <si>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</si>
  <si>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</si>
  <si>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</si>
  <si>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</si>
  <si>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</si>
  <si>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</si>
  <si>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</si>
  <si>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</si>
  <si>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</si>
  <si>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</si>
  <si>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</si>
  <si>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</si>
  <si>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</si>
  <si>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</si>
  <si>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</si>
  <si>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</si>
  <si>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</si>
  <si>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</si>
  <si>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</si>
  <si>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</si>
  <si>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</si>
  <si>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</si>
  <si>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</si>
  <si>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</si>
  <si>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</si>
  <si>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</si>
  <si>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</si>
  <si>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</si>
  <si>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</si>
  <si>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</si>
  <si>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</si>
  <si>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</si>
  <si>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</si>
  <si>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</si>
  <si>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</si>
  <si>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</si>
  <si>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</si>
  <si>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</si>
  <si>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</si>
  <si>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</si>
  <si>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</si>
  <si>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</si>
  <si>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</si>
  <si>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</si>
  <si>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</si>
  <si>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</si>
  <si>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</si>
  <si>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</si>
  <si>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</si>
  <si>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</si>
  <si>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</si>
  <si>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</si>
  <si>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</si>
  <si>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</si>
  <si>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</si>
  <si>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</si>
  <si>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</si>
  <si>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</si>
  <si>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</si>
  <si>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</si>
  <si>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</si>
  <si>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</si>
  <si>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</si>
  <si>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</si>
  <si>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</si>
  <si>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</si>
  <si>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</si>
  <si>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</si>
  <si>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</si>
  <si>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</si>
  <si>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</si>
  <si>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</si>
  <si>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</si>
  <si>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</si>
  <si>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</si>
  <si>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</si>
  <si>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</si>
  <si>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</si>
  <si>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</si>
  <si>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</si>
  <si>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</si>
  <si>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</si>
  <si>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</si>
  <si>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</si>
  <si>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</si>
  <si>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</si>
  <si>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</si>
  <si>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</si>
  <si>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</si>
  <si>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</si>
  <si>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</si>
  <si>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</si>
  <si>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</si>
  <si>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</si>
  <si>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</si>
  <si>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</si>
  <si>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</si>
  <si>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</si>
  <si>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</si>
  <si>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</si>
  <si>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</si>
  <si>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</si>
  <si>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</si>
  <si>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</si>
  <si>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</si>
  <si>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</si>
  <si>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</si>
  <si>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</si>
  <si>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</si>
  <si>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</si>
  <si>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</si>
  <si>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</si>
  <si>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</si>
  <si>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</si>
  <si>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</si>
  <si>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</si>
  <si>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</si>
  <si>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</si>
  <si>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</si>
  <si>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</si>
  <si>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</si>
  <si>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</si>
  <si>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</si>
  <si>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</si>
  <si>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</si>
  <si>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</si>
  <si>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</si>
  <si>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</si>
  <si>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</si>
  <si>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</si>
  <si>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</si>
  <si>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</si>
  <si>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</si>
  <si>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</si>
  <si>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</si>
  <si>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</si>
  <si>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</si>
  <si>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</si>
  <si>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</si>
  <si>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</si>
  <si>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</si>
  <si>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</si>
  <si>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</si>
  <si>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</si>
  <si>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</si>
  <si>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</si>
  <si>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</si>
  <si>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</si>
  <si>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</si>
  <si>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</si>
  <si>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</si>
  <si>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</si>
  <si>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</si>
  <si>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</si>
  <si>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</si>
  <si>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</si>
  <si>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</si>
  <si>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</si>
  <si>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</si>
  <si>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</si>
  <si>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</si>
  <si>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</si>
  <si>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</si>
  <si>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</si>
  <si>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</si>
  <si>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</si>
  <si>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</si>
  <si>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</si>
  <si>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</si>
  <si>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</si>
  <si>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</si>
  <si>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</si>
  <si>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</si>
  <si>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</si>
  <si>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</si>
  <si>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</si>
  <si>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</si>
  <si>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</si>
  <si>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</si>
  <si>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</si>
  <si>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</si>
  <si>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</si>
  <si>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</si>
  <si>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</si>
  <si>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</si>
  <si>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</si>
  <si>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</si>
  <si>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</si>
  <si>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</si>
  <si>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</si>
  <si>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</si>
  <si>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</si>
  <si>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</si>
  <si>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</si>
  <si>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</si>
  <si>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</si>
  <si>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</si>
  <si>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</si>
  <si>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</si>
  <si>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</si>
  <si>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</si>
  <si>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</si>
  <si>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</si>
  <si>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</si>
  <si>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</si>
  <si>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</si>
  <si>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</si>
  <si>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</si>
  <si>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</si>
  <si>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</si>
  <si>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</si>
  <si>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</si>
  <si>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</si>
  <si>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</si>
  <si>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</si>
  <si>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</si>
  <si>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</si>
  <si>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</si>
  <si>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</si>
  <si>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</si>
  <si>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</si>
  <si>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</si>
  <si>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</si>
  <si>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</si>
  <si>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</si>
  <si>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</si>
  <si>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</si>
  <si>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</si>
  <si>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</si>
  <si>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</si>
  <si>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</si>
  <si>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</si>
  <si>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</si>
  <si>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</si>
  <si>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</si>
  <si>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</si>
  <si>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</si>
  <si>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</si>
  <si>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</si>
  <si>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</si>
  <si>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</si>
  <si>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</si>
  <si>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</si>
  <si>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</si>
  <si>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</si>
  <si>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</si>
  <si>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</si>
  <si>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</si>
  <si>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</si>
  <si>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</si>
  <si>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</si>
  <si>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</si>
  <si>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</si>
  <si>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</si>
  <si>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</si>
  <si>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</si>
  <si>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</si>
  <si>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</si>
  <si>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</si>
  <si>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</si>
  <si>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</si>
  <si>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</si>
  <si>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</si>
  <si>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</si>
  <si>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</si>
  <si>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</si>
  <si>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</si>
  <si>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</si>
  <si>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</si>
  <si>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</si>
  <si>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</si>
  <si>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</si>
  <si>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</si>
  <si>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</si>
  <si>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</si>
  <si>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</si>
  <si>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</si>
  <si>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</si>
  <si>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</si>
  <si>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</si>
  <si>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</si>
  <si>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</si>
  <si>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</si>
  <si>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</si>
  <si>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</si>
  <si>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</si>
  <si>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</si>
  <si>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</si>
  <si>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</si>
  <si>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</si>
  <si>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</si>
  <si>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</si>
  <si>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</si>
  <si>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</si>
  <si>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</si>
  <si>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</si>
  <si>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</si>
  <si>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</si>
  <si>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</si>
  <si>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</si>
  <si>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</si>
  <si>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</si>
  <si>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</si>
  <si>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</si>
  <si>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</si>
  <si>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</si>
  <si>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</si>
  <si>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</si>
  <si>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</si>
  <si>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</si>
  <si>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</si>
  <si>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</si>
  <si>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</si>
  <si>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</si>
  <si>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</si>
  <si>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</si>
  <si>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</si>
  <si>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</si>
  <si>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</si>
  <si>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</si>
  <si>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</si>
  <si>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</si>
  <si>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</si>
  <si>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</si>
  <si>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</si>
  <si>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</si>
  <si>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</si>
  <si>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</si>
  <si>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</si>
  <si>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</si>
  <si>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</si>
  <si>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</si>
  <si>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</si>
  <si>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</si>
  <si>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</si>
  <si>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</si>
  <si>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</si>
  <si>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</si>
  <si>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</si>
  <si>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</si>
  <si>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</si>
  <si>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</si>
  <si>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</si>
  <si>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</si>
  <si>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</si>
  <si>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</si>
  <si>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</si>
  <si>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</si>
  <si>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</si>
  <si>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</si>
  <si>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</si>
  <si>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</si>
  <si>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</si>
  <si>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</si>
  <si>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</si>
  <si>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</si>
  <si>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</si>
  <si>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</si>
  <si>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</si>
  <si>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</si>
  <si>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</si>
  <si>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</si>
  <si>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</si>
  <si>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</si>
  <si>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</si>
  <si>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</si>
  <si>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</si>
  <si>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</si>
  <si>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</si>
  <si>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</si>
  <si>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</si>
  <si>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</si>
  <si>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</si>
  <si>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</si>
  <si>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</si>
  <si>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</si>
  <si>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</si>
  <si>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</si>
  <si>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</si>
  <si>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</si>
  <si>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</si>
  <si>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</si>
  <si>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</si>
  <si>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</si>
  <si>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</si>
  <si>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</si>
  <si>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</si>
  <si>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</si>
  <si>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</si>
  <si>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</si>
  <si>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</si>
  <si>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</si>
  <si>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</si>
  <si>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</si>
  <si>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</si>
  <si>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</si>
  <si>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</si>
  <si>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</si>
  <si>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</si>
  <si>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</si>
  <si>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</si>
  <si>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</si>
  <si>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</si>
  <si>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</si>
  <si>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</si>
  <si>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</si>
  <si>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</si>
  <si>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</si>
  <si>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</si>
  <si>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</si>
  <si>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</si>
  <si>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</si>
  <si>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</si>
  <si>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</si>
  <si>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</si>
  <si>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</si>
  <si>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</si>
  <si>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</si>
  <si>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</si>
  <si>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</si>
  <si>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</si>
  <si>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</si>
  <si>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</si>
  <si>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</si>
  <si>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</si>
  <si>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</si>
  <si>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</si>
  <si>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</si>
  <si>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</si>
  <si>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</si>
  <si>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</si>
  <si>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</si>
  <si>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</si>
  <si>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</si>
  <si>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</si>
  <si>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</si>
  <si>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</si>
  <si>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</si>
  <si>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</si>
  <si>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</si>
  <si>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</si>
  <si>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</si>
  <si>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</si>
  <si>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</si>
  <si>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</si>
  <si>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</si>
  <si>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</si>
  <si>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</si>
  <si>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</si>
  <si>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</si>
  <si>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</si>
  <si>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</si>
  <si>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</si>
  <si>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</si>
  <si>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</si>
  <si>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</si>
  <si>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</si>
  <si>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</si>
  <si>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</si>
  <si>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</si>
  <si>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</si>
  <si>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</si>
  <si>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</si>
  <si>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</si>
  <si>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</si>
  <si>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</si>
  <si>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</si>
  <si>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</si>
  <si>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</si>
  <si>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</si>
  <si>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</si>
  <si>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</si>
  <si>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</si>
  <si>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</si>
  <si>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</si>
  <si>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</si>
  <si>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</si>
  <si>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</si>
  <si>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</si>
  <si>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</si>
  <si>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</si>
  <si>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</si>
  <si>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</si>
  <si>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</si>
  <si>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</si>
  <si>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</si>
  <si>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</si>
  <si>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</si>
  <si>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</si>
  <si>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</si>
  <si>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</si>
  <si>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</si>
  <si>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</si>
  <si>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</si>
  <si>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</si>
  <si>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</si>
  <si>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</si>
  <si>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</si>
  <si>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</si>
  <si>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</si>
  <si>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</si>
  <si>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</si>
  <si>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</si>
  <si>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</si>
  <si>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</si>
  <si>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</si>
  <si>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</si>
  <si>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</si>
  <si>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</si>
  <si>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</si>
  <si>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</si>
  <si>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</si>
  <si>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</si>
  <si>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</si>
  <si>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</si>
  <si>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</si>
  <si>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</si>
  <si>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</si>
  <si>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</si>
  <si>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</si>
  <si>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</si>
  <si>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</si>
  <si>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</si>
  <si>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</si>
  <si>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</si>
  <si>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</si>
  <si>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</si>
  <si>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</si>
  <si>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</si>
  <si>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</si>
  <si>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</si>
  <si>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</si>
  <si>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</si>
  <si>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</si>
  <si>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</si>
  <si>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</si>
  <si>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</si>
  <si>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</si>
  <si>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</si>
  <si>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</si>
  <si>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</si>
  <si>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</si>
  <si>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</si>
  <si>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</si>
  <si>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</si>
  <si>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</si>
  <si>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</si>
  <si>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</si>
  <si>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</si>
  <si>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</si>
  <si>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</si>
  <si>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</si>
  <si>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</si>
  <si>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</si>
  <si>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</si>
  <si>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</si>
  <si>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</si>
  <si>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</si>
  <si>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</si>
  <si>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</si>
  <si>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</si>
  <si>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</si>
  <si>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</si>
  <si>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</si>
  <si>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</si>
  <si>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</si>
  <si>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</si>
  <si>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</si>
  <si>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</si>
  <si>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</si>
  <si>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</si>
  <si>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</si>
  <si>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</si>
  <si>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</si>
  <si>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</si>
  <si>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</si>
  <si>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</si>
  <si>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</si>
  <si>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</si>
  <si>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</si>
  <si>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</si>
  <si>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</si>
  <si>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</si>
  <si>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</si>
  <si>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</si>
  <si>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</si>
  <si>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</si>
  <si>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</si>
  <si>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</si>
  <si>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</si>
  <si>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</si>
  <si>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</si>
  <si>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</si>
  <si>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</si>
  <si>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</si>
  <si>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</si>
  <si>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</si>
  <si>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</si>
  <si>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</si>
  <si>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</si>
  <si>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</si>
  <si>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</si>
  <si>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</si>
  <si>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</si>
  <si>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</si>
  <si>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</si>
  <si>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</si>
  <si>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</si>
  <si>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</si>
  <si>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</si>
  <si>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</si>
  <si>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</si>
  <si>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</si>
  <si>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</si>
  <si>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</si>
  <si>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</si>
  <si>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</si>
  <si>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</si>
  <si>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</si>
  <si>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</si>
  <si>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</si>
  <si>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</si>
  <si>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</si>
  <si>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</si>
  <si>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</si>
  <si>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</si>
  <si>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</si>
  <si>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</si>
  <si>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</si>
  <si>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</si>
  <si>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</si>
  <si>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</si>
  <si>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</si>
  <si>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</si>
  <si>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</si>
  <si>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</si>
  <si>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</si>
  <si>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</si>
  <si>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</si>
  <si>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</si>
  <si>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</si>
  <si>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</si>
  <si>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</si>
  <si>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</si>
  <si>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</si>
  <si>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</si>
  <si>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</si>
  <si>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</si>
  <si>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</si>
  <si>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</si>
  <si>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</si>
  <si>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</si>
  <si>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</si>
  <si>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</si>
  <si>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</si>
  <si>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</si>
  <si>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</si>
  <si>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</si>
  <si>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</si>
  <si>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</si>
  <si>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</si>
  <si>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</si>
  <si>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</si>
  <si>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</si>
  <si>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</si>
  <si>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</si>
  <si>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</si>
  <si>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</si>
  <si>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</si>
  <si>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</si>
  <si>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</si>
  <si>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</si>
  <si>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</si>
  <si>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</si>
  <si>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</si>
  <si>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</si>
  <si>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</si>
  <si>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</si>
  <si>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</si>
  <si>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</si>
  <si>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</si>
  <si>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</si>
  <si>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</si>
  <si>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</si>
  <si>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</si>
  <si>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</si>
  <si>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</si>
  <si>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</si>
  <si>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</si>
  <si>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</si>
  <si>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</si>
  <si>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</si>
  <si>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</si>
  <si>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</si>
  <si>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</si>
  <si>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</si>
  <si>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</si>
  <si>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</si>
  <si>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</si>
  <si>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</si>
  <si>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</si>
  <si>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</si>
  <si>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</si>
  <si>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</si>
  <si>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</si>
  <si>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</si>
  <si>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</si>
  <si>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</si>
  <si>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</si>
  <si>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</si>
  <si>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</si>
  <si>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</si>
  <si>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</si>
  <si>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</si>
  <si>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</si>
  <si>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</si>
  <si>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</si>
  <si>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</si>
  <si>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</si>
  <si>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</si>
  <si>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</si>
  <si>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</si>
  <si>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</si>
  <si>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</si>
  <si>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</si>
  <si>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</si>
  <si>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</si>
  <si>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</si>
  <si>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</si>
  <si>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</si>
  <si>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</si>
  <si>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</si>
  <si>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</si>
  <si>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</si>
  <si>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</si>
  <si>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</si>
  <si>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</si>
  <si>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</si>
  <si>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</si>
  <si>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</si>
  <si>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</si>
  <si>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</si>
  <si>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</si>
  <si>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</si>
  <si>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</si>
  <si>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</si>
  <si>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</si>
  <si>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</si>
  <si>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</si>
  <si>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</si>
  <si>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</si>
  <si>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</si>
  <si>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</si>
  <si>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</si>
  <si>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</si>
  <si>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</si>
  <si>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</si>
  <si>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</si>
  <si>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</si>
  <si>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</si>
  <si>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</si>
  <si>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</si>
  <si>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</si>
  <si>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</si>
  <si>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</si>
  <si>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</si>
  <si>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</si>
  <si>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</si>
  <si>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</si>
  <si>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</si>
  <si>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</si>
  <si>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</si>
  <si>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</si>
  <si>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</si>
  <si>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</si>
  <si>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</si>
  <si>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</si>
  <si>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</si>
  <si>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</si>
  <si>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</si>
  <si>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</si>
  <si>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</si>
  <si>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</si>
  <si>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</si>
  <si>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</si>
  <si>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</si>
  <si>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</si>
  <si>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</si>
  <si>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</si>
  <si>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</si>
  <si>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</si>
  <si>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</si>
  <si>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</si>
  <si>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</si>
  <si>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</si>
  <si>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</si>
  <si>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</si>
  <si>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</si>
  <si>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</si>
  <si>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</si>
  <si>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</si>
  <si>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</si>
  <si>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</si>
  <si>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</si>
  <si>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</si>
  <si>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</si>
  <si>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</si>
  <si>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</si>
  <si>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</si>
  <si>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</si>
  <si>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</si>
  <si>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</si>
  <si>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</si>
  <si>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</si>
  <si>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</si>
  <si>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</si>
  <si>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</si>
  <si>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</si>
  <si>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</si>
  <si>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</si>
  <si>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</si>
  <si>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</si>
  <si>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</si>
  <si>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</si>
  <si>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</si>
  <si>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</si>
  <si>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</si>
  <si>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</si>
  <si>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</si>
  <si>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</si>
  <si>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</si>
  <si>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</si>
  <si>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</si>
  <si>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</si>
  <si>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</si>
  <si>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</si>
  <si>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</si>
  <si>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</si>
  <si>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</si>
  <si>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</si>
  <si>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</si>
  <si>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</si>
  <si>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</si>
  <si>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</si>
  <si>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</si>
  <si>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</si>
  <si>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</si>
  <si>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</si>
  <si>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</si>
  <si>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</si>
  <si>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</si>
  <si>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</si>
  <si>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</si>
  <si>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</si>
  <si>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</si>
  <si>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</si>
  <si>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</si>
  <si>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</si>
  <si>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</si>
  <si>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</si>
  <si>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</si>
  <si>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</si>
  <si>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</si>
  <si>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</si>
  <si>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</si>
  <si>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</si>
  <si>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</si>
  <si>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</si>
  <si>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</si>
  <si>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</si>
  <si>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</si>
  <si>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</si>
  <si>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</si>
  <si>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</si>
  <si>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</si>
  <si>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</si>
  <si>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</si>
  <si>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</si>
  <si>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</si>
  <si>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</si>
  <si>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</si>
  <si>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</si>
  <si>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</si>
  <si>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</si>
  <si>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</si>
  <si>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</si>
  <si>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</si>
  <si>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</si>
  <si>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</si>
  <si>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</si>
  <si>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</si>
  <si>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</si>
  <si>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</si>
  <si>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</si>
  <si>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</si>
  <si>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</si>
  <si>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</si>
  <si>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</si>
  <si>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</si>
  <si>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</si>
  <si>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</si>
  <si>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</si>
  <si>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</si>
  <si>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</si>
  <si>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</si>
  <si>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</si>
  <si>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</si>
  <si>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</si>
  <si>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</si>
  <si>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</si>
  <si>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</si>
  <si>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</si>
  <si>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</si>
  <si>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</si>
  <si>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</si>
  <si>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</si>
  <si>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</si>
  <si>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</si>
  <si>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</si>
  <si>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</si>
  <si>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</si>
  <si>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</si>
  <si>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</si>
  <si>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</si>
  <si>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</si>
  <si>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</si>
  <si>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</si>
  <si>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</si>
  <si>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</si>
  <si>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</si>
  <si>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</si>
  <si>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</si>
  <si>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</si>
  <si>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</si>
  <si>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</si>
  <si>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</si>
  <si>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</si>
  <si>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</si>
  <si>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</si>
  <si>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</si>
  <si>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</si>
  <si>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</si>
  <si>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</si>
  <si>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</si>
  <si>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</si>
  <si>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</si>
  <si>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</si>
  <si>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</si>
  <si>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</si>
  <si>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</si>
  <si>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</si>
  <si>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</si>
  <si>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</si>
  <si>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</si>
  <si>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</si>
  <si>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</si>
  <si>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</si>
  <si>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</si>
  <si>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</si>
  <si>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</si>
  <si>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</si>
  <si>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</si>
  <si>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</si>
  <si>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</si>
  <si>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</si>
  <si>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</si>
  <si>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</si>
  <si>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</si>
  <si>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</si>
  <si>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</si>
  <si>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</si>
  <si>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</si>
  <si>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</si>
  <si>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</si>
  <si>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</si>
  <si>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</si>
  <si>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</si>
  <si>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</si>
  <si>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</si>
  <si>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</si>
  <si>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</si>
  <si>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</si>
  <si>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</si>
  <si>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</si>
  <si>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</si>
  <si>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</si>
  <si>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</si>
  <si>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</si>
  <si>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</si>
  <si>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</si>
  <si>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</si>
  <si>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</si>
  <si>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</si>
  <si>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</si>
  <si>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</si>
  <si>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</si>
  <si>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</si>
  <si>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</si>
  <si>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</si>
  <si>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</si>
  <si>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</si>
  <si>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</si>
  <si>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</si>
  <si>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</si>
  <si>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</si>
  <si>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</si>
  <si>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</si>
  <si>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</si>
  <si>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</si>
  <si>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</si>
  <si>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</si>
  <si>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</si>
  <si>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</si>
  <si>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</si>
  <si>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</si>
  <si>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</si>
  <si>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</si>
  <si>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</si>
  <si>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</si>
  <si>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</si>
  <si>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</si>
  <si>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</si>
  <si>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</si>
  <si>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</si>
  <si>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</si>
  <si>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</si>
  <si>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</si>
  <si>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</si>
  <si>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</si>
  <si>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</si>
  <si>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</si>
  <si>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</si>
  <si>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</si>
  <si>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</si>
  <si>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</si>
  <si>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</si>
  <si>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</si>
  <si>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</si>
  <si>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</si>
  <si>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</si>
  <si>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</si>
  <si>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</si>
  <si>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</si>
  <si>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</si>
  <si>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</si>
  <si>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</si>
  <si>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</si>
  <si>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</si>
  <si>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</si>
  <si>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</si>
  <si>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</si>
  <si>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</si>
  <si>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</si>
  <si>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</si>
  <si>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</si>
  <si>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</si>
  <si>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</si>
  <si>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</si>
  <si>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</si>
  <si>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</si>
  <si>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</si>
  <si>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</si>
  <si>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</si>
  <si>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</si>
  <si>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</si>
  <si>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</si>
  <si>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</si>
  <si>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</si>
  <si>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</si>
  <si>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</si>
  <si>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</si>
  <si>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</si>
  <si>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</si>
  <si>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</si>
  <si>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</si>
  <si>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</si>
  <si>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</si>
  <si>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</si>
  <si>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</si>
  <si>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</si>
  <si>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</si>
  <si>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</si>
  <si>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</si>
  <si>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</si>
  <si>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</si>
  <si>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</si>
  <si>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</si>
  <si>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</si>
  <si>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</si>
  <si>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</si>
  <si>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</si>
  <si>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</si>
  <si>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</si>
  <si>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</si>
  <si>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</si>
  <si>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</si>
  <si>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</si>
  <si>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</si>
  <si>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</si>
  <si>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</si>
  <si>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</si>
  <si>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</si>
  <si>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</si>
  <si>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</si>
  <si>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</si>
  <si>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</si>
  <si>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</si>
  <si>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</si>
  <si>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</si>
  <si>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</si>
  <si>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</si>
  <si>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</si>
  <si>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</si>
  <si>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</si>
  <si>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</si>
  <si>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</si>
  <si>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</si>
  <si>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</si>
  <si>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</si>
  <si>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</si>
  <si>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</si>
  <si>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</si>
  <si>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</si>
  <si>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</si>
  <si>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</si>
  <si>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</si>
  <si>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</si>
  <si>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</si>
  <si>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</si>
  <si>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</si>
  <si>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</si>
  <si>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</si>
  <si>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</si>
  <si>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</si>
  <si>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</si>
  <si>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</si>
  <si>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</si>
  <si>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</si>
  <si>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</si>
  <si>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</si>
  <si>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</si>
  <si>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</si>
  <si>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</si>
  <si>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</si>
  <si>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</si>
  <si>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</si>
  <si>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</si>
  <si>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</si>
  <si>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</si>
  <si>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</si>
  <si>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</si>
  <si>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</si>
  <si>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</si>
  <si>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</si>
  <si>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</si>
  <si>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</si>
  <si>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</si>
  <si>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</si>
  <si>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</si>
  <si>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</si>
  <si>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</si>
  <si>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</si>
  <si>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</si>
  <si>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</si>
  <si>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</si>
  <si>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</si>
  <si>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</si>
  <si>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</si>
  <si>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</si>
  <si>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</si>
  <si>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</si>
  <si>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</si>
  <si>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</si>
  <si>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</si>
  <si>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</si>
  <si>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</si>
  <si>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</si>
  <si>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</si>
  <si>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</si>
  <si>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</si>
  <si>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</si>
  <si>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</si>
  <si>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</si>
  <si>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</si>
  <si>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</si>
  <si>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</si>
  <si>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</si>
  <si>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</si>
  <si>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</si>
  <si>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</si>
  <si>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</si>
  <si>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</si>
  <si>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</si>
  <si>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</si>
  <si>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</si>
  <si>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</si>
  <si>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</si>
  <si>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</si>
  <si>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</si>
  <si>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</si>
  <si>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</si>
  <si>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</si>
  <si>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</si>
  <si>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</si>
  <si>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</si>
  <si>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</si>
  <si>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</si>
  <si>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</si>
  <si>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</si>
  <si>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</si>
  <si>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</si>
  <si>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</si>
  <si>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</si>
  <si>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</si>
  <si>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</si>
  <si>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</si>
  <si>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</si>
  <si>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</si>
  <si>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</si>
  <si>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</si>
  <si>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</si>
  <si>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</si>
  <si>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</si>
  <si>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</si>
  <si>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</si>
  <si>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</si>
  <si>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</si>
  <si>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</si>
  <si>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</si>
  <si>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</si>
  <si>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</si>
  <si>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</si>
  <si>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</si>
  <si>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</si>
  <si>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</si>
  <si>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</si>
  <si>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</si>
  <si>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</si>
  <si>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</si>
  <si>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</si>
  <si>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</si>
  <si>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</si>
  <si>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</si>
  <si>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</si>
  <si>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</si>
  <si>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</si>
  <si>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</si>
  <si>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</si>
  <si>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</si>
  <si>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</si>
  <si>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</si>
  <si>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</si>
  <si>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</si>
  <si>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</si>
  <si>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</si>
  <si>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</si>
  <si>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</si>
  <si>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</si>
  <si>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</si>
  <si>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</si>
  <si>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</si>
  <si>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</si>
  <si>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</si>
  <si>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</si>
  <si>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</si>
  <si>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</si>
  <si>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</si>
  <si>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</si>
  <si>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</si>
  <si>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</si>
  <si>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</si>
  <si>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</si>
  <si>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</si>
  <si>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</si>
  <si>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</si>
  <si>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</si>
  <si>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</si>
  <si>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</si>
  <si>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</si>
  <si>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</si>
  <si>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</si>
  <si>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</si>
  <si>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</si>
  <si>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</si>
  <si>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</si>
  <si>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</si>
  <si>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</si>
  <si>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</si>
  <si>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</si>
  <si>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</si>
  <si>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</si>
  <si>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</si>
  <si>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</si>
  <si>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</si>
  <si>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</si>
  <si>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</si>
  <si>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</si>
  <si>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</si>
  <si>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</si>
  <si>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</si>
  <si>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</si>
  <si>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</si>
  <si>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</si>
  <si>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</si>
  <si>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</si>
  <si>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</si>
  <si>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</si>
  <si>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</si>
  <si>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</si>
  <si>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</si>
  <si>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</si>
  <si>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</si>
  <si>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</si>
  <si>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</si>
  <si>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</si>
  <si>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</si>
  <si>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</si>
  <si>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</si>
  <si>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</si>
  <si>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</si>
  <si>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</si>
  <si>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</si>
  <si>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</si>
  <si>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</si>
  <si>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</si>
  <si>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</si>
  <si>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</si>
  <si>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</si>
  <si>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</si>
  <si>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</si>
  <si>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</si>
  <si>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</si>
  <si>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</si>
  <si>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</si>
  <si>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</si>
  <si>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</si>
  <si>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</si>
  <si>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</si>
  <si>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</si>
  <si>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</si>
  <si>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</si>
  <si>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</si>
  <si>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</si>
  <si>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</si>
  <si>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</si>
  <si>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</si>
  <si>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</si>
  <si>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</si>
  <si>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</si>
  <si>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</si>
  <si>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</si>
  <si>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</si>
  <si>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</si>
  <si>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</si>
  <si>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</si>
  <si>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</si>
  <si>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</si>
  <si>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</si>
  <si>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</si>
  <si>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</si>
  <si>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</si>
  <si>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</si>
  <si>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</si>
  <si>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</si>
  <si>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</si>
  <si>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</si>
  <si>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</si>
  <si>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</si>
  <si>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</si>
  <si>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</si>
  <si>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</si>
  <si>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</si>
  <si>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</si>
  <si>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</si>
  <si>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</si>
  <si>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</si>
  <si>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</si>
  <si>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</si>
  <si>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</si>
  <si>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</si>
  <si>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</si>
  <si>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</si>
  <si>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</si>
  <si>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</si>
  <si>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</si>
  <si>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</si>
  <si>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</si>
  <si>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</si>
  <si>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</si>
  <si>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</si>
  <si>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</si>
  <si>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</si>
  <si>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</si>
  <si>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</si>
  <si>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</si>
  <si>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</si>
  <si>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</si>
  <si>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</si>
  <si>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</si>
  <si>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</si>
  <si>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</si>
  <si>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</si>
  <si>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</si>
  <si>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</si>
  <si>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</si>
  <si>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</si>
  <si>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</si>
  <si>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</si>
  <si>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</si>
  <si>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</si>
  <si>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</si>
  <si>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</si>
  <si>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</si>
  <si>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</si>
  <si>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</si>
  <si>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</si>
  <si>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</si>
  <si>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</si>
  <si>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</si>
  <si>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</si>
  <si>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</si>
  <si>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</si>
  <si>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</si>
  <si>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</si>
  <si>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</si>
  <si>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</si>
  <si>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</si>
  <si>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</si>
  <si>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</si>
  <si>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</si>
  <si>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</si>
  <si>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</si>
  <si>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</si>
  <si>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</si>
  <si>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</si>
  <si>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</si>
  <si>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</si>
  <si>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</si>
  <si>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</si>
  <si>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</si>
  <si>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</si>
  <si>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</si>
  <si>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</si>
  <si>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</si>
  <si>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</si>
  <si>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</si>
  <si>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</si>
  <si>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</si>
  <si>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</si>
  <si>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</si>
  <si>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</si>
  <si>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</si>
  <si>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</si>
  <si>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</si>
  <si>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</si>
  <si>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</si>
  <si>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</si>
  <si>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</si>
  <si>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</si>
  <si>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</si>
  <si>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</si>
  <si>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</si>
  <si>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</si>
  <si>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</si>
  <si>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</si>
  <si>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</si>
  <si>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</si>
  <si>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</si>
  <si>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</si>
  <si>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</si>
  <si>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</si>
  <si>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</si>
  <si>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</si>
  <si>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</si>
  <si>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</si>
  <si>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</si>
  <si>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</si>
  <si>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</si>
  <si>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</si>
  <si>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</si>
  <si>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</si>
  <si>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</si>
  <si>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</si>
  <si>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</si>
  <si>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</si>
  <si>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</si>
  <si>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</si>
  <si>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</si>
  <si>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</si>
  <si>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</si>
  <si>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</si>
  <si>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</si>
  <si>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</si>
  <si>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</si>
  <si>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</si>
  <si>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</si>
  <si>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</si>
  <si>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</si>
  <si>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</si>
  <si>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</si>
  <si>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</si>
  <si>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</si>
  <si>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</si>
  <si>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</si>
  <si>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</si>
  <si>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</si>
  <si>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</si>
  <si>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</si>
  <si>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</si>
  <si>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</si>
  <si>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</si>
  <si>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</si>
  <si>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</si>
  <si>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</si>
  <si>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</si>
  <si>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</si>
  <si>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</si>
  <si>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</si>
  <si>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</si>
  <si>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</si>
  <si>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</si>
  <si>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</si>
  <si>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</si>
  <si>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</si>
  <si>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</si>
  <si>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</si>
  <si>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</si>
  <si>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</si>
  <si>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</si>
  <si>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</si>
  <si>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</si>
  <si>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</si>
  <si>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</si>
  <si>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</si>
  <si>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</si>
  <si>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</si>
  <si>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</si>
  <si>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</si>
  <si>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</si>
  <si>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</si>
  <si>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</si>
  <si>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</si>
  <si>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</si>
  <si>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</si>
  <si>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</si>
  <si>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</si>
  <si>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</si>
  <si>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</si>
  <si>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</si>
  <si>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</si>
  <si>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</si>
  <si>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</si>
  <si>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</si>
  <si>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</si>
  <si>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</si>
  <si>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</si>
  <si>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</si>
  <si>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</si>
  <si>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</si>
  <si>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</si>
  <si>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</si>
  <si>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</si>
  <si>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</si>
  <si>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</si>
  <si>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</si>
  <si>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</si>
  <si>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</si>
  <si>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</si>
  <si>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</si>
  <si>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</si>
  <si>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</si>
  <si>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</si>
  <si>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</si>
  <si>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</si>
  <si>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</si>
  <si>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</si>
  <si>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</si>
  <si>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</si>
  <si>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</si>
  <si>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</si>
  <si>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</si>
  <si>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</si>
  <si>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</si>
  <si>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</si>
  <si>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</si>
  <si>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</si>
  <si>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</si>
  <si>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</si>
  <si>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</si>
  <si>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</si>
  <si>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</si>
  <si>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</si>
  <si>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</si>
  <si>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</si>
  <si>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</si>
  <si>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</si>
  <si>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</si>
  <si>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</si>
  <si>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</si>
  <si>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</si>
  <si>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</si>
  <si>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</si>
  <si>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</si>
  <si>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</si>
  <si>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</si>
  <si>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</si>
  <si>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</si>
  <si>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</si>
  <si>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</si>
  <si>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</si>
  <si>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</si>
  <si>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</si>
  <si>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</si>
  <si>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</si>
  <si>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</si>
  <si>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</si>
  <si>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</si>
  <si>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</si>
  <si>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</si>
  <si>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</si>
  <si>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</si>
  <si>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</si>
  <si>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</si>
  <si>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</si>
  <si>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</si>
  <si>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</si>
  <si>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</si>
  <si>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</si>
  <si>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</si>
  <si>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</si>
  <si>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</si>
  <si>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</si>
  <si>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</si>
  <si>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</si>
  <si>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</si>
  <si>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</si>
  <si>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</si>
  <si>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</si>
  <si>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</si>
  <si>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</si>
  <si>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</si>
  <si>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</si>
  <si>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</si>
  <si>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</si>
  <si>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</si>
  <si>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</si>
  <si>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</si>
  <si>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</si>
  <si>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</si>
  <si>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</si>
  <si>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</si>
  <si>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</si>
  <si>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</si>
  <si>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</si>
  <si>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</si>
  <si>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</si>
  <si>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</si>
  <si>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</si>
  <si>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</si>
  <si>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</si>
  <si>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</si>
  <si>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</si>
  <si>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</si>
  <si>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</si>
  <si>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</si>
  <si>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</si>
  <si>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</si>
  <si>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</si>
  <si>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</si>
  <si>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</si>
  <si>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</si>
  <si>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</si>
  <si>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</si>
  <si>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</si>
  <si>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</si>
  <si>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</si>
  <si>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</si>
  <si>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</si>
  <si>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</si>
  <si>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</si>
  <si>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</si>
  <si>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</si>
  <si>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</si>
  <si>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</si>
  <si>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</si>
  <si>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</si>
  <si>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</si>
  <si>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</si>
  <si>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</si>
  <si>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</si>
  <si>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</si>
  <si>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</si>
  <si>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</si>
  <si>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</si>
  <si>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</si>
  <si>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</si>
  <si>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</si>
  <si>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</si>
  <si>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</si>
  <si>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</si>
  <si>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</si>
  <si>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</si>
  <si>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</si>
  <si>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</si>
  <si>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</si>
  <si>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</si>
  <si>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</si>
  <si>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</si>
  <si>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</si>
  <si>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</si>
  <si>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</si>
  <si>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</si>
  <si>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</si>
  <si>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</si>
  <si>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</si>
  <si>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</si>
  <si>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</si>
  <si>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</si>
  <si>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</si>
  <si>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</si>
  <si>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</si>
  <si>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</si>
  <si>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</si>
  <si>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</si>
  <si>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</si>
  <si>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</si>
  <si>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</si>
  <si>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</si>
  <si>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</si>
  <si>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</si>
  <si>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</si>
  <si>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</si>
  <si>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</si>
  <si>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</si>
  <si>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</si>
  <si>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</si>
  <si>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</si>
  <si>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</si>
  <si>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</si>
  <si>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</si>
  <si>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</si>
  <si>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</si>
  <si>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</si>
  <si>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</si>
  <si>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</si>
  <si>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</si>
  <si>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</si>
  <si>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</si>
  <si>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</si>
  <si>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</si>
  <si>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</si>
  <si>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</si>
  <si>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</si>
  <si>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</si>
  <si>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</si>
  <si>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</si>
  <si>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</si>
  <si>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</si>
  <si>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</si>
  <si>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</si>
  <si>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</si>
  <si>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</si>
  <si>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</si>
  <si>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</si>
  <si>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</si>
  <si>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</si>
  <si>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</si>
  <si>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</si>
  <si>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</si>
  <si>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</si>
  <si>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</si>
  <si>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</si>
  <si>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</si>
  <si>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</si>
  <si>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</si>
  <si>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</si>
  <si>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</si>
  <si>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</si>
  <si>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</si>
  <si>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</si>
  <si>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</si>
  <si>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</si>
  <si>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</si>
  <si>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</si>
  <si>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</si>
  <si>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</si>
  <si>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</si>
  <si>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</si>
  <si>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</si>
  <si>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</si>
  <si>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</si>
  <si>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</si>
  <si>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</si>
  <si>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</si>
  <si>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</si>
  <si>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</si>
  <si>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</si>
  <si>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</si>
  <si>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</si>
  <si>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</si>
  <si>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</si>
  <si>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</si>
  <si>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</si>
  <si>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</si>
  <si>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</si>
  <si>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</si>
  <si>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</si>
  <si>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</si>
  <si>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</si>
  <si>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</si>
  <si>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</si>
  <si>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</si>
  <si>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</si>
  <si>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</si>
  <si>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</si>
  <si>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</si>
  <si>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</si>
  <si>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</si>
  <si>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</si>
  <si>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</si>
  <si>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</si>
  <si>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</si>
  <si>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</si>
  <si>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</si>
  <si>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</si>
  <si>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</si>
  <si>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</si>
  <si>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</si>
  <si>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</si>
  <si>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</si>
  <si>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</si>
  <si>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</si>
  <si>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</si>
  <si>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</si>
  <si>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</si>
  <si>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</si>
  <si>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</si>
  <si>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</si>
  <si>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</si>
  <si>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</si>
  <si>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</si>
  <si>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</si>
  <si>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</si>
  <si>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</si>
  <si>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</si>
  <si>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</si>
  <si>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</si>
  <si>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</si>
  <si>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</si>
  <si>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</si>
  <si>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</si>
  <si>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</si>
  <si>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</si>
  <si>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</si>
  <si>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</si>
  <si>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</si>
  <si>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</si>
  <si>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</si>
  <si>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</si>
  <si>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</si>
  <si>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</si>
  <si>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</si>
  <si>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</si>
  <si>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</si>
  <si>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</si>
  <si>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</si>
  <si>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</si>
  <si>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</si>
  <si>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</si>
  <si>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</si>
  <si>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</si>
  <si>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</si>
  <si>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</si>
  <si>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</si>
  <si>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</si>
  <si>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</si>
  <si>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</si>
  <si>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</si>
  <si>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</si>
  <si>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</si>
  <si>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</si>
  <si>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</si>
  <si>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</si>
  <si>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</si>
  <si>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</si>
  <si>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</si>
  <si>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</si>
  <si>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</si>
  <si>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</si>
  <si>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</si>
  <si>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</si>
  <si>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</si>
  <si>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</si>
  <si>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</si>
  <si>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</si>
  <si>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</si>
  <si>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</si>
  <si>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</si>
  <si>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</si>
  <si>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</si>
  <si>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</si>
  <si>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</si>
  <si>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</si>
  <si>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</si>
  <si>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</si>
  <si>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</si>
  <si>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</si>
  <si>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</si>
  <si>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</si>
  <si>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</si>
  <si>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</si>
  <si>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</si>
  <si>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</si>
  <si>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</si>
  <si>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</si>
  <si>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</si>
  <si>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</si>
  <si>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</si>
  <si>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</si>
  <si>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</si>
  <si>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</si>
  <si>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</si>
  <si>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</si>
  <si>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</si>
  <si>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</si>
  <si>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</si>
  <si>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</si>
  <si>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</si>
  <si>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</si>
  <si>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</si>
  <si>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</si>
  <si>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</si>
  <si>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</si>
  <si>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</si>
  <si>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</si>
  <si>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</si>
  <si>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</si>
  <si>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</si>
  <si>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</si>
  <si>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</si>
  <si>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</si>
  <si>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</si>
  <si>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</si>
  <si>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</si>
  <si>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</si>
  <si>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</si>
  <si>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</si>
  <si>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</si>
  <si>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</si>
  <si>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</si>
  <si>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</si>
  <si>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</si>
  <si>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</si>
  <si>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</si>
  <si>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</si>
  <si>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</si>
  <si>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</si>
  <si>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</si>
  <si>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</si>
  <si>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</si>
  <si>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</si>
  <si>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</si>
  <si>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</si>
  <si>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</si>
  <si>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</si>
  <si>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</si>
  <si>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</si>
  <si>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</si>
  <si>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</si>
  <si>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</si>
  <si>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</si>
  <si>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</si>
  <si>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</si>
  <si>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</si>
  <si>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</si>
  <si>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</si>
  <si>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</si>
  <si>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</si>
  <si>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</si>
  <si>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</si>
  <si>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</si>
  <si>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</si>
  <si>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</si>
  <si>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</si>
  <si>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</si>
  <si>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</si>
  <si>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</si>
  <si>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</si>
  <si>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</si>
  <si>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</si>
  <si>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</si>
  <si>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</si>
  <si>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</si>
  <si>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</si>
  <si>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</si>
  <si>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</si>
  <si>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</si>
  <si>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</si>
  <si>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</si>
  <si>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</si>
  <si>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</si>
  <si>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</si>
  <si>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</si>
  <si>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</si>
  <si>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</si>
  <si>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</si>
  <si>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</si>
  <si>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</si>
  <si>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</si>
  <si>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</si>
  <si>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</si>
  <si>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</si>
  <si>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</si>
  <si>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</si>
  <si>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</si>
  <si>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</si>
  <si>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</si>
  <si>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</si>
  <si>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</si>
  <si>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</si>
  <si>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</si>
  <si>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</si>
  <si>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</si>
  <si>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</si>
  <si>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</si>
  <si>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</si>
  <si>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</si>
  <si>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</si>
  <si>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</si>
  <si>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</si>
  <si>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</si>
  <si>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</si>
  <si>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</si>
  <si>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</si>
  <si>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</si>
  <si>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</si>
  <si>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</si>
  <si>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</si>
  <si>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</si>
  <si>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</si>
  <si>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</si>
  <si>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</si>
  <si>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</si>
  <si>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</si>
  <si>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</si>
  <si>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</si>
  <si>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</si>
  <si>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</si>
  <si>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</si>
  <si>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</si>
  <si>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</si>
  <si>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</si>
  <si>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</si>
  <si>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</si>
  <si>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</si>
  <si>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</si>
  <si>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</si>
  <si>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</si>
  <si>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</si>
  <si>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</si>
  <si>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</si>
  <si>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</si>
  <si>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</si>
  <si>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</si>
  <si>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</si>
  <si>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</si>
  <si>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</si>
  <si>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</si>
  <si>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</si>
  <si>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</si>
  <si>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</si>
  <si>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</si>
  <si>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</si>
  <si>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</si>
  <si>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</si>
  <si>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</si>
  <si>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</si>
  <si>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</si>
  <si>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</si>
  <si>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</si>
  <si>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</si>
  <si>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</si>
  <si>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</si>
  <si>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</si>
  <si>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</si>
  <si>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</si>
  <si>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</si>
  <si>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</si>
  <si>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</si>
  <si>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</si>
  <si>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</si>
  <si>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</si>
  <si>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</si>
  <si>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</si>
  <si>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</si>
  <si>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</si>
  <si>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</si>
  <si>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</si>
  <si>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</si>
  <si>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</si>
  <si>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</si>
  <si>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</si>
  <si>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</si>
  <si>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</si>
  <si>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</si>
  <si>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</si>
  <si>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</si>
  <si>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</si>
  <si>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</si>
  <si>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</si>
  <si>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</si>
  <si>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</si>
  <si>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</si>
  <si>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</si>
  <si>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</si>
  <si>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</si>
  <si>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</si>
  <si>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</si>
  <si>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</si>
  <si>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</si>
  <si>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</si>
  <si>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</si>
  <si>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</si>
  <si>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</si>
  <si>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</si>
  <si>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</si>
  <si>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</si>
  <si>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</si>
  <si>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</si>
  <si>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</si>
  <si>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</si>
  <si>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</si>
  <si>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</si>
  <si>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</si>
  <si>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</si>
  <si>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</si>
  <si>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</si>
  <si>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</si>
  <si>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</si>
  <si>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</si>
  <si>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</si>
  <si>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</si>
  <si>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</si>
  <si>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</si>
  <si>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</si>
  <si>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</si>
  <si>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</si>
  <si>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</si>
  <si>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</si>
  <si>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</si>
  <si>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</si>
  <si>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</si>
  <si>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</si>
  <si>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</si>
  <si>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</si>
  <si>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</si>
  <si>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</si>
  <si>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</si>
  <si>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</si>
  <si>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</si>
  <si>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</si>
  <si>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</si>
  <si>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</si>
  <si>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</si>
  <si>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</si>
  <si>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</si>
  <si>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</si>
  <si>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</si>
  <si>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</si>
  <si>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</si>
  <si>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</si>
  <si>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</si>
  <si>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</si>
  <si>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</si>
  <si>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</si>
  <si>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</si>
  <si>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</si>
  <si>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</si>
  <si>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</si>
  <si>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</si>
  <si>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</si>
  <si>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</si>
  <si>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</si>
  <si>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</si>
  <si>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</si>
  <si>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</si>
  <si>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</si>
  <si>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</si>
  <si>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</si>
  <si>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</si>
  <si>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</si>
  <si>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</si>
  <si>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</si>
  <si>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</si>
  <si>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</si>
  <si>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</si>
  <si>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</si>
  <si>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</si>
  <si>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</si>
  <si>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</si>
  <si>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</si>
  <si>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</si>
  <si>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</si>
  <si>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</si>
  <si>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</si>
  <si>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</si>
  <si>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</si>
  <si>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</si>
  <si>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</si>
  <si>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</si>
  <si>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</si>
  <si>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</si>
  <si>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</si>
  <si>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</si>
  <si>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</si>
  <si>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</si>
  <si>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</si>
  <si>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</si>
  <si>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</si>
  <si>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</si>
  <si>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</si>
  <si>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</si>
  <si>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</si>
  <si>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</si>
  <si>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</si>
  <si>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</si>
  <si>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</si>
  <si>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</si>
  <si>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</si>
  <si>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</si>
  <si>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</si>
  <si>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</si>
  <si>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</si>
  <si>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</si>
  <si>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</si>
  <si>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</si>
  <si>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</si>
  <si>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</si>
  <si>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</si>
  <si>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</si>
  <si>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</si>
  <si>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</si>
  <si>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</si>
  <si>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</si>
  <si>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</si>
  <si>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</si>
  <si>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</si>
  <si>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</si>
  <si>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</si>
  <si>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</si>
  <si>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</si>
  <si>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</si>
  <si>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</si>
  <si>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</si>
  <si>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</si>
  <si>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</si>
  <si>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</si>
  <si>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</si>
  <si>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</si>
  <si>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</si>
  <si>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</si>
  <si>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</si>
  <si>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</si>
  <si>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</si>
  <si>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</si>
  <si>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</si>
  <si>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</si>
  <si>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</si>
  <si>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</si>
  <si>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</si>
  <si>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</si>
  <si>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</si>
  <si>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</si>
  <si>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</si>
  <si>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</si>
  <si>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</si>
  <si>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</si>
  <si>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</si>
  <si>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</si>
  <si>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</si>
  <si>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</si>
  <si>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</si>
  <si>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</si>
  <si>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</si>
  <si>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</si>
  <si>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</si>
  <si>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</si>
  <si>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</si>
  <si>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</si>
  <si>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</si>
  <si>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</si>
  <si>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</si>
  <si>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</si>
  <si>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</si>
  <si>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</si>
  <si>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</si>
  <si>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</si>
  <si>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</si>
  <si>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</si>
  <si>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</si>
  <si>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</si>
  <si>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</si>
  <si>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</si>
  <si>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</si>
  <si>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</si>
  <si>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</si>
  <si>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</si>
  <si>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</si>
  <si>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</si>
  <si>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</si>
  <si>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</si>
  <si>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</si>
  <si>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</si>
  <si>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</si>
  <si>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</si>
  <si>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</si>
  <si>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</si>
  <si>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</si>
  <si>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</si>
  <si>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</si>
  <si>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</si>
  <si>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</si>
  <si>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</si>
  <si>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</si>
  <si>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</si>
  <si>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</si>
  <si>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</si>
  <si>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</si>
  <si>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</si>
  <si>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</si>
  <si>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</si>
  <si>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</si>
  <si>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</si>
  <si>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</si>
  <si>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</si>
  <si>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</si>
  <si>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</si>
  <si>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</si>
  <si>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</si>
  <si>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</si>
  <si>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</si>
  <si>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</si>
  <si>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</si>
  <si>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</si>
  <si>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</si>
  <si>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</si>
  <si>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</si>
  <si>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</si>
  <si>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</si>
  <si>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</si>
  <si>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</si>
  <si>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</si>
  <si>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</si>
  <si>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</si>
  <si>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</si>
  <si>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</si>
  <si>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</si>
  <si>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</si>
  <si>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</si>
  <si>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</si>
  <si>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</si>
  <si>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</si>
  <si>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</si>
  <si>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</si>
  <si>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</si>
  <si>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</si>
  <si>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</si>
  <si>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</si>
  <si>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</si>
  <si>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</si>
  <si>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</si>
  <si>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</si>
  <si>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</si>
  <si>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</si>
  <si>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</si>
  <si>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</si>
  <si>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</si>
  <si>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</si>
  <si>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</si>
  <si>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</si>
  <si>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</si>
  <si>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</si>
  <si>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</si>
  <si>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</si>
  <si>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</si>
  <si>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</si>
  <si>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</si>
  <si>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</si>
  <si>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</si>
  <si>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</si>
  <si>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</si>
  <si>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</si>
  <si>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</si>
  <si>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</si>
  <si>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</si>
  <si>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</si>
  <si>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</si>
  <si>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</si>
  <si>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</si>
  <si>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</si>
  <si>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</si>
  <si>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</si>
  <si>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</si>
  <si>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</si>
  <si>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</si>
  <si>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</si>
  <si>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</si>
  <si>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</si>
  <si>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</si>
  <si>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</si>
  <si>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</si>
  <si>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</si>
  <si>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</si>
  <si>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</si>
  <si>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</si>
  <si>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</si>
  <si>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</si>
  <si>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</si>
  <si>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</si>
  <si>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</si>
  <si>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</si>
  <si>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</si>
  <si>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</si>
  <si>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</si>
  <si>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</si>
  <si>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</si>
  <si>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</si>
  <si>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</si>
  <si>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</si>
  <si>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</si>
  <si>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</si>
  <si>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</si>
  <si>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</si>
  <si>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</si>
  <si>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</si>
  <si>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</si>
  <si>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</si>
  <si>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</si>
  <si>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</si>
  <si>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</si>
  <si>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</si>
  <si>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</si>
  <si>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</si>
  <si>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</si>
  <si>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</si>
  <si>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</si>
  <si>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</si>
  <si>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</si>
  <si>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</si>
  <si>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</si>
  <si>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</si>
  <si>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</si>
  <si>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</si>
  <si>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</si>
  <si>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</si>
  <si>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</si>
  <si>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</si>
  <si>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</si>
  <si>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</si>
  <si>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</si>
  <si>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</si>
  <si>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</si>
  <si>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</si>
  <si>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</si>
  <si>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</si>
  <si>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</si>
  <si>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</si>
  <si>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</si>
  <si>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</si>
  <si>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</si>
  <si>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</si>
  <si>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</si>
  <si>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</si>
  <si>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</si>
  <si>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</si>
  <si>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</si>
  <si>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</si>
  <si>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</si>
  <si>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</si>
  <si>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</si>
  <si>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</si>
  <si>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</si>
  <si>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</si>
  <si>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</si>
  <si>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</si>
  <si>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</si>
  <si>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</si>
  <si>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</si>
  <si>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</si>
  <si>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</si>
  <si>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</si>
  <si>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</si>
  <si>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</si>
  <si>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</si>
  <si>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</si>
  <si>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</si>
  <si>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</si>
  <si>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</si>
  <si>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</si>
  <si>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</si>
  <si>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</si>
  <si>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</si>
  <si>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</si>
  <si>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</si>
  <si>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</si>
  <si>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</si>
  <si>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</si>
  <si>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</si>
  <si>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</si>
  <si>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</si>
  <si>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</si>
  <si>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</si>
  <si>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</si>
  <si>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</si>
  <si>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</si>
  <si>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</si>
  <si>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</si>
  <si>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</si>
  <si>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</si>
  <si>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</si>
  <si>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</si>
  <si>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</si>
  <si>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</si>
  <si>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</si>
  <si>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</si>
  <si>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</si>
  <si>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</si>
  <si>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</si>
  <si>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</si>
  <si>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</si>
  <si>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</si>
  <si>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</si>
  <si>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</si>
  <si>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</si>
  <si>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</si>
  <si>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</si>
  <si>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</si>
  <si>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</si>
  <si>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</si>
  <si>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</si>
  <si>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</si>
  <si>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</si>
  <si>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</si>
  <si>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</si>
  <si>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</si>
  <si>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</si>
  <si>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</si>
  <si>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</si>
  <si>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</si>
  <si>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</si>
  <si>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</si>
  <si>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</si>
  <si>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</si>
  <si>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</si>
  <si>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</si>
  <si>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</si>
  <si>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</si>
  <si>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</si>
  <si>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</si>
  <si>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</si>
  <si>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</si>
  <si>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</si>
  <si>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</si>
  <si>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</si>
  <si>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</si>
  <si>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</si>
  <si>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</si>
  <si>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</si>
  <si>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</si>
  <si>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</si>
  <si>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</si>
  <si>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</si>
  <si>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</si>
  <si>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</si>
  <si>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</si>
  <si>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</si>
  <si>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</si>
  <si>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</si>
  <si>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</si>
  <si>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</si>
  <si>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</si>
  <si>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</si>
  <si>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</si>
  <si>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</si>
  <si>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</si>
  <si>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</si>
  <si>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</si>
  <si>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</si>
  <si>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</si>
  <si>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</si>
  <si>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</si>
  <si>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</si>
  <si>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</si>
  <si>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</si>
  <si>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</si>
  <si>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</si>
  <si>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</si>
  <si>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</si>
  <si>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</si>
  <si>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</si>
  <si>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</si>
  <si>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</si>
  <si>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</si>
  <si>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</si>
  <si>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</si>
  <si>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</si>
  <si>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</si>
  <si>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</si>
  <si>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</si>
  <si>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</si>
  <si>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</si>
  <si>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</si>
  <si>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</si>
  <si>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</si>
  <si>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</si>
  <si>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</si>
  <si>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</si>
  <si>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</si>
  <si>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</si>
  <si>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</si>
  <si>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</si>
  <si>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</si>
  <si>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</si>
  <si>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</si>
  <si>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</si>
  <si>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</si>
  <si>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</si>
  <si>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</si>
  <si>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</si>
  <si>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</si>
  <si>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</si>
  <si>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</si>
  <si>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</si>
  <si>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</si>
  <si>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</si>
  <si>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</si>
  <si>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</si>
  <si>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</si>
  <si>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</si>
  <si>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</si>
  <si>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</si>
  <si>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</si>
  <si>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</si>
  <si>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</si>
  <si>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</si>
  <si>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</si>
  <si>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</si>
  <si>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</si>
  <si>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</si>
  <si>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</si>
  <si>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</si>
  <si>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</si>
  <si>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</si>
  <si>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</si>
  <si>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</si>
  <si>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</si>
  <si>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</si>
  <si>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</si>
  <si>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</si>
  <si>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</si>
  <si>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</si>
  <si>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</si>
  <si>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</si>
  <si>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</si>
  <si>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</si>
  <si>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</si>
  <si>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</si>
  <si>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</si>
  <si>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</si>
  <si>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</si>
  <si>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</si>
  <si>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</si>
  <si>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</si>
  <si>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</si>
  <si>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</si>
  <si>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</si>
  <si>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</si>
  <si>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</si>
  <si>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</si>
  <si>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</si>
  <si>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</si>
  <si>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</si>
  <si>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</si>
  <si>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</si>
  <si>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</si>
  <si>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</si>
  <si>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</si>
  <si>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</si>
  <si>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</si>
  <si>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</si>
  <si>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</si>
  <si>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</si>
  <si>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</si>
  <si>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</si>
  <si>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</si>
  <si>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</si>
  <si>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</si>
  <si>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</si>
  <si>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</si>
  <si>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</si>
  <si>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</si>
  <si>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</si>
  <si>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</si>
  <si>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</si>
  <si>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</si>
  <si>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</si>
  <si>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</si>
  <si>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</si>
  <si>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</si>
  <si>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</si>
  <si>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</si>
  <si>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</si>
  <si>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</si>
  <si>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</si>
  <si>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</si>
  <si>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</si>
  <si>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</si>
  <si>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</si>
  <si>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</si>
  <si>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</si>
  <si>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</si>
  <si>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</si>
  <si>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</si>
  <si>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</si>
  <si>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</si>
  <si>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</si>
  <si>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</si>
  <si>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</si>
  <si>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</si>
  <si>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</si>
  <si>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</si>
  <si>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</si>
  <si>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</si>
  <si>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</si>
  <si>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</si>
  <si>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</si>
  <si>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</si>
  <si>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</si>
  <si>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</si>
  <si>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</si>
  <si>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</si>
  <si>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</si>
  <si>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</si>
  <si>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</si>
  <si>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</si>
  <si>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</si>
  <si>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</si>
  <si>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</si>
  <si>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</si>
  <si>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</si>
  <si>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</si>
  <si>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</si>
  <si>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</si>
  <si>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</si>
  <si>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</si>
  <si>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</si>
  <si>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</si>
  <si>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</si>
  <si>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</si>
  <si>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</si>
  <si>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</si>
  <si>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</si>
  <si>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</si>
  <si>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</si>
  <si>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</si>
  <si>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</si>
  <si>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</si>
  <si>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</si>
  <si>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</si>
  <si>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</si>
  <si>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</si>
  <si>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</si>
  <si>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</si>
  <si>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</si>
  <si>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</si>
  <si>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</si>
  <si>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</si>
  <si>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</si>
  <si>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</si>
  <si>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</si>
  <si>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</si>
  <si>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</si>
  <si>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</si>
  <si>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</si>
  <si>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</si>
  <si>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</si>
  <si>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</si>
  <si>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</si>
  <si>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</si>
  <si>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</si>
  <si>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</si>
  <si>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</si>
  <si>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</si>
  <si>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</si>
  <si>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</si>
  <si>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</si>
  <si>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</si>
  <si>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</si>
  <si>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</si>
  <si>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</si>
  <si>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</si>
  <si>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</si>
  <si>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</si>
  <si>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</si>
  <si>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</si>
  <si>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</si>
  <si>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</si>
  <si>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</si>
  <si>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</si>
  <si>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</si>
  <si>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</si>
  <si>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</si>
  <si>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</si>
  <si>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</si>
  <si>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</si>
  <si>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</si>
  <si>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</si>
  <si>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</si>
  <si>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</si>
  <si>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</si>
  <si>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</si>
  <si>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</si>
  <si>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</si>
  <si>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</si>
  <si>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</si>
  <si>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</si>
  <si>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</si>
  <si>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</si>
  <si>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</si>
  <si>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</si>
  <si>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</si>
  <si>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</si>
  <si>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</si>
  <si>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</si>
  <si>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</si>
  <si>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</si>
  <si>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</si>
  <si>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</si>
  <si>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</si>
  <si>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</si>
  <si>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</si>
  <si>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</si>
  <si>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</si>
  <si>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</si>
  <si>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</si>
  <si>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</si>
  <si>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</si>
  <si>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</si>
  <si>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</si>
  <si>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</si>
  <si>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</si>
  <si>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</si>
  <si>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</si>
  <si>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</si>
  <si>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</si>
  <si>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</si>
  <si>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</si>
  <si>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</si>
  <si>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</si>
  <si>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</si>
  <si>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</si>
  <si>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</si>
  <si>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</si>
  <si>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</si>
  <si>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</si>
  <si>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</si>
  <si>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</si>
  <si>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</si>
  <si>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</si>
  <si>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</si>
  <si>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</si>
  <si>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</si>
  <si>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</si>
  <si>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</si>
  <si>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</si>
  <si>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</si>
  <si>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</si>
  <si>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</si>
  <si>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</si>
  <si>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</si>
  <si>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</si>
  <si>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</si>
  <si>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</si>
  <si>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</si>
  <si>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</si>
  <si>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</si>
  <si>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</si>
  <si>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</si>
  <si>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</si>
  <si>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</si>
  <si>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</si>
  <si>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</si>
  <si>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</si>
  <si>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</si>
  <si>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</si>
  <si>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</si>
  <si>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</si>
  <si>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</si>
  <si>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</si>
  <si>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</si>
  <si>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</si>
  <si>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</si>
  <si>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</si>
  <si>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</si>
  <si>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</si>
  <si>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</si>
  <si>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</si>
  <si>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</si>
  <si>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</si>
  <si>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</si>
  <si>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</si>
  <si>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</si>
  <si>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</si>
  <si>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</si>
  <si>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</si>
  <si>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</si>
  <si>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</si>
  <si>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</si>
  <si>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</si>
  <si>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</si>
  <si>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</si>
  <si>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</si>
  <si>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</si>
  <si>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</si>
  <si>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</si>
  <si>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</si>
  <si>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</si>
  <si>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</si>
  <si>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</si>
  <si>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</si>
  <si>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</si>
  <si>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</si>
  <si>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</si>
  <si>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</si>
  <si>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</si>
  <si>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</si>
  <si>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</si>
  <si>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</si>
  <si>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</si>
  <si>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</si>
  <si>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</si>
  <si>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</si>
  <si>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</si>
  <si>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</si>
  <si>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</si>
  <si>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</si>
  <si>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</si>
  <si>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</si>
  <si>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</si>
  <si>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</si>
  <si>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</si>
  <si>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</si>
  <si>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</si>
  <si>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</si>
  <si>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</si>
  <si>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</si>
  <si>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</si>
  <si>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</si>
  <si>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</si>
  <si>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</si>
  <si>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</si>
  <si>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</si>
  <si>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</si>
  <si>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</si>
  <si>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</si>
  <si>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</si>
  <si>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</si>
  <si>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</si>
  <si>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</si>
  <si>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</si>
  <si>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</si>
  <si>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</si>
  <si>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</si>
  <si>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</si>
  <si>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</si>
  <si>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</si>
  <si>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</si>
  <si>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</si>
  <si>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</si>
  <si>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</si>
  <si>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</si>
  <si>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</si>
  <si>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</si>
  <si>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</si>
  <si>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</si>
  <si>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</si>
  <si>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</si>
  <si>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</si>
  <si>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</si>
  <si>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</si>
  <si>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</si>
  <si>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</si>
  <si>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</si>
  <si>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</si>
  <si>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</si>
  <si>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</si>
  <si>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</si>
  <si>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</si>
  <si>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</si>
  <si>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</si>
  <si>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</si>
  <si>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</si>
  <si>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</si>
  <si>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</si>
  <si>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</si>
  <si>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</si>
  <si>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</si>
  <si>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</si>
  <si>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</si>
  <si>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</si>
  <si>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</si>
  <si>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</si>
  <si>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</si>
  <si>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</si>
  <si>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</si>
  <si>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</si>
  <si>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</si>
  <si>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</si>
  <si>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</si>
  <si>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</si>
  <si>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</si>
  <si>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</si>
  <si>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</si>
  <si>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</si>
  <si>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</si>
  <si>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</si>
  <si>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</si>
  <si>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</si>
  <si>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</si>
  <si>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</si>
  <si>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</si>
  <si>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</si>
  <si>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</si>
  <si>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</si>
  <si>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</si>
  <si>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</si>
  <si>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</si>
  <si>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</si>
  <si>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</si>
  <si>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</si>
  <si>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</si>
  <si>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</si>
  <si>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</si>
  <si>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</si>
  <si>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</si>
  <si>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</si>
  <si>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</si>
  <si>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</si>
  <si>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</si>
  <si>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</si>
  <si>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</si>
  <si>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</si>
  <si>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</si>
  <si>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</si>
  <si>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</si>
  <si>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</si>
  <si>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</si>
  <si>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</si>
  <si>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</si>
  <si>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</si>
  <si>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</si>
  <si>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</si>
  <si>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</si>
  <si>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</si>
  <si>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</si>
  <si>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</si>
  <si>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</si>
  <si>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</si>
  <si>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</si>
  <si>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</si>
  <si>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</si>
  <si>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</si>
  <si>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</si>
  <si>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</si>
  <si>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</si>
  <si>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</si>
  <si>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</si>
  <si>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</si>
  <si>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</si>
  <si>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</si>
  <si>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</si>
  <si>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</si>
  <si>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</si>
  <si>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</si>
  <si>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</si>
  <si>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</si>
  <si>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</si>
  <si>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</si>
  <si>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</si>
  <si>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</si>
  <si>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</si>
  <si>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</si>
  <si>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</si>
  <si>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</si>
  <si>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</si>
  <si>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</si>
  <si>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</si>
  <si>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</si>
  <si>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</si>
  <si>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</si>
  <si>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</si>
  <si>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</si>
  <si>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</si>
  <si>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</si>
  <si>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</si>
  <si>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</si>
  <si>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</si>
  <si>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</si>
  <si>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</si>
  <si>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</si>
  <si>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</si>
  <si>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</si>
  <si>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</si>
  <si>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</si>
  <si>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</si>
  <si>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</si>
  <si>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</si>
  <si>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</si>
  <si>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</si>
  <si>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</si>
  <si>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</si>
  <si>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</si>
  <si>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</si>
  <si>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</si>
  <si>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</si>
  <si>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</si>
  <si>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</si>
  <si>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</si>
  <si>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</si>
  <si>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</si>
  <si>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</si>
  <si>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</si>
  <si>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</si>
  <si>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</si>
  <si>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</si>
  <si>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</si>
  <si>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</si>
  <si>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</si>
  <si>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</si>
  <si>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</si>
  <si>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</si>
  <si>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</si>
  <si>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</si>
  <si>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</si>
  <si>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</si>
  <si>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</si>
  <si>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</si>
  <si>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</si>
  <si>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</si>
  <si>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</si>
  <si>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</si>
  <si>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</si>
  <si>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</si>
  <si>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</si>
  <si>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</si>
  <si>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</si>
  <si>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</si>
  <si>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</si>
  <si>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</si>
  <si>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</si>
  <si>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</si>
  <si>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</si>
  <si>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</si>
  <si>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</si>
  <si>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</si>
  <si>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</si>
  <si>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</si>
  <si>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</si>
  <si>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</si>
  <si>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</si>
  <si>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</si>
  <si>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</si>
  <si>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</si>
  <si>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</si>
  <si>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</si>
  <si>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</si>
  <si>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</si>
  <si>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</si>
  <si>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</si>
  <si>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</si>
  <si>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</si>
  <si>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</si>
  <si>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</si>
  <si>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</si>
  <si>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</si>
  <si>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</si>
  <si>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</si>
  <si>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</si>
  <si>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</si>
  <si>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</si>
  <si>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</si>
  <si>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</si>
  <si>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</si>
  <si>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</si>
  <si>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</si>
  <si>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</si>
  <si>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</si>
  <si>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</si>
  <si>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</si>
  <si>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</si>
  <si>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</si>
  <si>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</si>
  <si>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</si>
  <si>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</si>
  <si>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</si>
  <si>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</si>
  <si>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</si>
  <si>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</si>
  <si>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</si>
  <si>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</si>
  <si>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</si>
  <si>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</si>
  <si>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</si>
  <si>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</si>
  <si>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</si>
  <si>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</si>
  <si>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</si>
  <si>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</si>
  <si>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</si>
  <si>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</si>
  <si>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</si>
  <si>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</si>
  <si>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</si>
  <si>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</si>
  <si>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</si>
  <si>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</si>
  <si>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</si>
  <si>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</si>
  <si>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</si>
  <si>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</si>
  <si>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</si>
  <si>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</si>
  <si>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</si>
  <si>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</si>
  <si>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</si>
  <si>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</si>
  <si>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</si>
  <si>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</si>
  <si>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</si>
  <si>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</si>
  <si>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</si>
  <si>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</si>
  <si>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</si>
  <si>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</si>
  <si>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</si>
  <si>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</si>
  <si>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</si>
  <si>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</si>
  <si>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</si>
  <si>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</si>
  <si>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</si>
  <si>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</si>
  <si>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</si>
  <si>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</si>
  <si>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</si>
  <si>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</si>
  <si>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</si>
  <si>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</si>
  <si>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</si>
  <si>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</si>
  <si>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</si>
  <si>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</si>
  <si>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</si>
  <si>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</si>
  <si>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</si>
  <si>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</si>
  <si>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</si>
  <si>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</si>
  <si>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</si>
  <si>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</si>
  <si>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</si>
  <si>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</si>
  <si>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</si>
  <si>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</si>
  <si>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</si>
  <si>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</si>
  <si>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</si>
  <si>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</si>
  <si>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</si>
  <si>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</si>
  <si>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</si>
  <si>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</si>
  <si>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</si>
  <si>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</si>
  <si>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</si>
  <si>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</si>
  <si>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</si>
  <si>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</si>
  <si>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</si>
  <si>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</si>
  <si>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</si>
  <si>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</si>
  <si>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</si>
  <si>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</si>
  <si>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</si>
  <si>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</si>
  <si>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</si>
  <si>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</si>
  <si>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</si>
  <si>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</si>
  <si>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</si>
  <si>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</si>
  <si>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</si>
  <si>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</si>
  <si>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</si>
  <si>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</si>
  <si>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</si>
  <si>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</si>
  <si>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</si>
  <si>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</si>
  <si>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</si>
  <si>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</si>
  <si>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</si>
  <si>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</si>
  <si>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</si>
  <si>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</si>
  <si>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</si>
  <si>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</si>
  <si>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</si>
  <si>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</si>
  <si>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</si>
  <si>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</si>
  <si>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</si>
  <si>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</si>
  <si>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</si>
  <si>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</si>
  <si>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</si>
  <si>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</si>
  <si>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</si>
  <si>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</si>
  <si>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</si>
  <si>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</si>
  <si>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</si>
  <si>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</si>
  <si>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</si>
  <si>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</si>
  <si>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</si>
  <si>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</si>
  <si>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</si>
  <si>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</si>
  <si>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</si>
  <si>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</si>
  <si>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</si>
  <si>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</si>
  <si>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</si>
  <si>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</si>
  <si>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</si>
  <si>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</si>
  <si>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</si>
  <si>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</si>
  <si>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</si>
  <si>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</si>
  <si>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</si>
  <si>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</si>
  <si>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</si>
  <si>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</si>
  <si>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</si>
  <si>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</si>
  <si>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</si>
  <si>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</si>
  <si>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</si>
  <si>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</si>
  <si>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</si>
  <si>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</si>
  <si>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</si>
  <si>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</si>
  <si>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</si>
  <si>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</si>
  <si>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</si>
  <si>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</si>
  <si>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</si>
  <si>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</si>
  <si>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</si>
  <si>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</si>
  <si>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</si>
  <si>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</si>
  <si>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</si>
  <si>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</si>
  <si>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</si>
  <si>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</si>
  <si>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</si>
  <si>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</si>
  <si>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</si>
  <si>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</si>
  <si>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</si>
  <si>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</si>
  <si>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</si>
  <si>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</si>
  <si>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</si>
  <si>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</si>
  <si>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</si>
  <si>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</si>
  <si>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</si>
  <si>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</si>
  <si>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</si>
  <si>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</si>
  <si>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</si>
  <si>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</si>
  <si>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</si>
  <si>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</si>
  <si>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</si>
  <si>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</si>
  <si>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</si>
  <si>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</si>
  <si>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</si>
  <si>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</si>
  <si>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</si>
  <si>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</si>
  <si>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</si>
  <si>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</si>
  <si>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</si>
  <si>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</si>
  <si>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</si>
  <si>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</si>
  <si>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</si>
  <si>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</si>
  <si>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</si>
  <si>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</si>
  <si>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</si>
  <si>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</si>
  <si>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</si>
  <si>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</si>
  <si>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</si>
  <si>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</si>
  <si>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</si>
  <si>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</si>
  <si>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</si>
  <si>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</si>
  <si>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</si>
  <si>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</si>
  <si>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</si>
  <si>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</si>
  <si>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</si>
  <si>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</si>
  <si>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</si>
  <si>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</si>
  <si>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</si>
  <si>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</si>
  <si>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</si>
  <si>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</si>
  <si>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</si>
  <si>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</si>
  <si>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</si>
  <si>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</si>
  <si>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</si>
  <si>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</si>
  <si>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</si>
  <si>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</si>
  <si>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</si>
  <si>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</si>
  <si>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</si>
  <si>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</si>
  <si>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</si>
  <si>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</si>
  <si>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</si>
  <si>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</si>
  <si>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</si>
  <si>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</si>
  <si>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</si>
  <si>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</si>
  <si>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</si>
  <si>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</si>
  <si>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</si>
  <si>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</si>
  <si>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</si>
  <si>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</si>
  <si>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</si>
  <si>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</si>
  <si>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</si>
  <si>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</si>
  <si>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</si>
  <si>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</si>
  <si>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</si>
  <si>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</si>
  <si>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</si>
  <si>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</si>
  <si>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</si>
  <si>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</si>
  <si>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</si>
  <si>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</si>
  <si>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</si>
  <si>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</si>
  <si>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</si>
  <si>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</si>
  <si>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</si>
  <si>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</si>
  <si>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</si>
  <si>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</si>
  <si>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</si>
  <si>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</si>
  <si>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</si>
  <si>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</si>
  <si>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</si>
  <si>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</si>
  <si>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</si>
  <si>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</si>
  <si>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</si>
  <si>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</si>
  <si>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</si>
  <si>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</si>
  <si>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</si>
  <si>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</si>
  <si>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</si>
  <si>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</si>
  <si>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</si>
  <si>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</si>
  <si>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</si>
  <si>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</si>
  <si>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</si>
  <si>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</si>
  <si>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</si>
  <si>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</si>
  <si>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</si>
  <si>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</si>
  <si>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</si>
  <si>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</si>
  <si>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</si>
  <si>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</si>
  <si>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</si>
  <si>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</si>
  <si>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</si>
  <si>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</si>
  <si>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</si>
  <si>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</si>
  <si>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</si>
  <si>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</si>
  <si>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</si>
  <si>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</si>
  <si>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</si>
  <si>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</si>
  <si>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</si>
  <si>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</si>
  <si>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</si>
  <si>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</si>
  <si>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</si>
  <si>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</si>
  <si>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</si>
  <si>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</si>
  <si>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</si>
  <si>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</si>
  <si>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</si>
  <si>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</si>
  <si>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</si>
  <si>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</si>
  <si>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</si>
  <si>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</si>
  <si>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</si>
  <si>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</si>
  <si>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</si>
  <si>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</si>
  <si>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</si>
  <si>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</si>
  <si>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</si>
  <si>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</si>
  <si>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</si>
  <si>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</si>
  <si>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</si>
  <si>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</si>
  <si>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</si>
  <si>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</si>
  <si>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</si>
  <si>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</si>
  <si>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</si>
  <si>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</si>
  <si>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</si>
  <si>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</si>
  <si>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</si>
  <si>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</si>
  <si>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</si>
  <si>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</si>
  <si>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</si>
  <si>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</si>
  <si>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</si>
  <si>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</si>
  <si>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</si>
  <si>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</si>
  <si>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</si>
  <si>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</si>
  <si>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</si>
  <si>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</si>
  <si>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</si>
  <si>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</si>
  <si>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</si>
  <si>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</si>
  <si>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</si>
  <si>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</si>
  <si>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</si>
  <si>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</si>
  <si>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</si>
  <si>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</si>
  <si>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</si>
  <si>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</si>
  <si>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</si>
  <si>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</si>
  <si>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</si>
  <si>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</si>
  <si>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</si>
  <si>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</si>
  <si>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</si>
  <si>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</si>
  <si>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</si>
  <si>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</si>
  <si>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</si>
  <si>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</si>
  <si>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</si>
  <si>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</si>
  <si>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</si>
  <si>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</si>
  <si>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</si>
  <si>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</si>
  <si>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</si>
  <si>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</si>
  <si>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</si>
  <si>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</si>
  <si>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</si>
  <si>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</si>
  <si>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</si>
  <si>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</si>
  <si>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</si>
  <si>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</si>
  <si>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</si>
  <si>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</si>
  <si>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</si>
  <si>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</si>
  <si>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</si>
  <si>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</si>
  <si>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</si>
  <si>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</si>
  <si>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</si>
  <si>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</si>
  <si>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</si>
  <si>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</si>
  <si>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</si>
  <si>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</si>
  <si>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</si>
  <si>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</si>
  <si>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</si>
  <si>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</si>
  <si>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</si>
  <si>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</si>
  <si>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</si>
  <si>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</si>
  <si>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</si>
  <si>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</si>
  <si>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</si>
  <si>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</si>
  <si>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</si>
  <si>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</si>
  <si>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</si>
  <si>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</si>
  <si>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</si>
  <si>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</si>
  <si>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</si>
  <si>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</si>
  <si>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</si>
  <si>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</si>
  <si>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</si>
  <si>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</si>
  <si>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</si>
  <si>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</si>
  <si>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</si>
  <si>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</si>
  <si>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</si>
  <si>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</si>
  <si>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</si>
  <si>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</si>
  <si>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</si>
  <si>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</si>
  <si>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</si>
  <si>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</si>
  <si>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</si>
  <si>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</si>
  <si>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</si>
  <si>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</si>
  <si>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</si>
  <si>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</si>
  <si>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</si>
  <si>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</si>
  <si>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</si>
  <si>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</si>
  <si>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</si>
  <si>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</si>
  <si>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</si>
  <si>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</si>
  <si>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</si>
  <si>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</si>
  <si>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</si>
  <si>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</si>
  <si>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</si>
  <si>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</si>
  <si>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</si>
  <si>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</si>
  <si>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</si>
  <si>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</si>
  <si>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</si>
  <si>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</si>
  <si>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</si>
  <si>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</si>
  <si>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</si>
  <si>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</si>
  <si>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</si>
  <si>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</si>
  <si>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</si>
  <si>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</si>
  <si>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</si>
  <si>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</si>
  <si>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</si>
  <si>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</si>
  <si>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</si>
  <si>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</si>
  <si>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</si>
  <si>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</si>
  <si>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</si>
  <si>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</si>
  <si>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</si>
  <si>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</si>
  <si>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</si>
  <si>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</si>
  <si>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</si>
  <si>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</si>
  <si>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</si>
  <si>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</si>
  <si>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</si>
  <si>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</si>
  <si>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</si>
  <si>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</si>
  <si>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</si>
  <si>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</si>
  <si>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</si>
  <si>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</si>
  <si>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</si>
  <si>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</si>
  <si>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</si>
  <si>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</si>
  <si>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</si>
  <si>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</si>
  <si>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</si>
  <si>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</si>
  <si>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</si>
  <si>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</si>
  <si>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</si>
  <si>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</si>
  <si>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</si>
  <si>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</si>
  <si>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</si>
  <si>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</si>
  <si>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</si>
  <si>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</si>
  <si>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</si>
  <si>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</si>
  <si>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</si>
  <si>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</si>
  <si>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</si>
  <si>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</si>
  <si>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</si>
  <si>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</si>
  <si>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</si>
  <si>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</si>
  <si>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</si>
  <si>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</si>
  <si>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</si>
  <si>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</si>
  <si>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</si>
  <si>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</si>
  <si>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</si>
  <si>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</si>
  <si>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</si>
  <si>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</si>
  <si>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</si>
  <si>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</si>
  <si>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</si>
  <si>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</si>
  <si>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</si>
  <si>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</si>
  <si>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</si>
  <si>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</si>
  <si>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</si>
  <si>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</si>
  <si>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</si>
  <si>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</si>
  <si>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</si>
  <si>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</si>
  <si>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</si>
  <si>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</si>
  <si>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</si>
  <si>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</si>
  <si>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</si>
  <si>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</si>
  <si>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</si>
  <si>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</si>
  <si>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</si>
  <si>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</si>
  <si>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</si>
  <si>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</si>
  <si>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</si>
  <si>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</si>
  <si>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</si>
  <si>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</si>
  <si>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</si>
  <si>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</si>
  <si>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</si>
  <si>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</si>
  <si>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</si>
  <si>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</si>
  <si>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</si>
  <si>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</si>
  <si>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</si>
  <si>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</si>
  <si>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</si>
  <si>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</si>
  <si>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</si>
  <si>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</si>
  <si>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</si>
  <si>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</si>
  <si>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</si>
  <si>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</si>
  <si>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</si>
  <si>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</si>
  <si>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</si>
  <si>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</si>
  <si>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</si>
  <si>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</si>
  <si>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</si>
  <si>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</si>
  <si>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</si>
  <si>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</si>
  <si>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</si>
  <si>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</si>
  <si>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</si>
  <si>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</si>
  <si>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</si>
  <si>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</si>
  <si>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</si>
  <si>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</si>
  <si>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</si>
  <si>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</si>
  <si>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</si>
  <si>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</si>
  <si>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</si>
  <si>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</si>
  <si>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</si>
  <si>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</si>
  <si>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</si>
  <si>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</si>
  <si>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</si>
  <si>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</si>
  <si>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</si>
  <si>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</si>
  <si>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</si>
  <si>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</si>
  <si>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</si>
  <si>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</si>
  <si>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</si>
  <si>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</si>
  <si>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</si>
  <si>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</si>
  <si>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</si>
  <si>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</si>
  <si>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</si>
  <si>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</si>
  <si>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</si>
  <si>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</si>
  <si>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</si>
  <si>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</si>
  <si>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</si>
  <si>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</si>
  <si>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</si>
  <si>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</si>
  <si>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</si>
  <si>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</si>
  <si>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</si>
  <si>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</si>
  <si>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</si>
  <si>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</si>
  <si>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</si>
  <si>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</si>
  <si>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</si>
  <si>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</si>
  <si>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</si>
  <si>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</si>
  <si>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</si>
  <si>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</si>
  <si>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</si>
  <si>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</si>
  <si>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</si>
  <si>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</si>
  <si>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</si>
  <si>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</si>
  <si>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</si>
  <si>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</si>
  <si>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</si>
  <si>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</si>
  <si>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</si>
  <si>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</si>
  <si>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</si>
  <si>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</si>
  <si>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</si>
  <si>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</si>
  <si>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</si>
  <si>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</si>
  <si>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</si>
  <si>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</si>
  <si>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</si>
  <si>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</si>
  <si>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</si>
  <si>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</si>
  <si>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</si>
  <si>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</si>
  <si>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</si>
  <si>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</si>
  <si>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</si>
  <si>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</si>
  <si>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</si>
  <si>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</si>
  <si>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</si>
  <si>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</si>
  <si>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</si>
  <si>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</si>
  <si>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</si>
  <si>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</si>
  <si>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</si>
  <si>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</si>
  <si>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</si>
  <si>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</si>
  <si>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</si>
  <si>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</si>
  <si>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</si>
  <si>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</si>
  <si>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</si>
  <si>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</si>
  <si>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</si>
  <si>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</si>
  <si>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</si>
  <si>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</si>
  <si>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</si>
  <si>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</si>
  <si>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</si>
  <si>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</si>
  <si>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</si>
  <si>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</si>
  <si>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</si>
  <si>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</si>
  <si>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</si>
  <si>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</si>
  <si>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</si>
  <si>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</si>
  <si>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</si>
  <si>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</si>
  <si>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</si>
  <si>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</si>
  <si>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</si>
  <si>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</si>
  <si>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</si>
  <si>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</si>
  <si>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</si>
  <si>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</si>
  <si>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</si>
  <si>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</si>
  <si>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</si>
  <si>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</si>
  <si>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</si>
  <si>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</si>
  <si>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</si>
  <si>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</si>
  <si>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</si>
  <si>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</si>
  <si>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</si>
  <si>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</si>
  <si>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</si>
  <si>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</si>
  <si>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</si>
  <si>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</si>
  <si>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</si>
  <si>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</si>
  <si>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</si>
  <si>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</si>
  <si>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</si>
  <si>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</si>
  <si>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</si>
  <si>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</si>
  <si>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</si>
  <si>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</si>
  <si>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</si>
  <si>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</si>
  <si>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</si>
  <si>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</si>
  <si>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</si>
  <si>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</si>
  <si>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</si>
  <si>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</si>
  <si>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</si>
  <si>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</si>
  <si>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</si>
  <si>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</si>
  <si>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</si>
  <si>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</si>
  <si>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</si>
  <si>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</si>
  <si>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</si>
  <si>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</si>
  <si>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</si>
  <si>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</si>
  <si>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</si>
  <si>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</si>
  <si>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</si>
  <si>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</si>
  <si>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</si>
  <si>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</si>
  <si>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</si>
  <si>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</si>
  <si>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</si>
  <si>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</si>
  <si>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</si>
  <si>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</si>
  <si>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</si>
  <si>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</si>
  <si>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</si>
  <si>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</si>
  <si>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</si>
  <si>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</si>
  <si>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</si>
  <si>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</si>
  <si>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</si>
  <si>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</si>
  <si>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</si>
  <si>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</si>
  <si>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</si>
  <si>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</si>
  <si>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</si>
  <si>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</si>
  <si>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</si>
  <si>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</si>
  <si>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</si>
  <si>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</si>
  <si>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</si>
  <si>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</si>
  <si>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</si>
  <si>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</si>
  <si>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</si>
  <si>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</si>
  <si>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</si>
  <si>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</si>
  <si>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</si>
  <si>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</si>
  <si>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</si>
  <si>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</si>
  <si>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</si>
  <si>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</si>
  <si>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</si>
  <si>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</si>
  <si>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</si>
  <si>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</si>
  <si>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</si>
  <si>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</si>
  <si>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</si>
  <si>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</si>
  <si>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</si>
  <si>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</si>
  <si>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</si>
  <si>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</si>
  <si>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</si>
  <si>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</si>
  <si>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</si>
  <si>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</si>
  <si>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</si>
  <si>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</si>
  <si>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</si>
  <si>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</si>
  <si>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</si>
  <si>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</si>
  <si>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</si>
  <si>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</si>
  <si>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</si>
  <si>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</si>
  <si>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</si>
  <si>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</si>
  <si>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</si>
  <si>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</si>
  <si>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</si>
  <si>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</si>
  <si>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</si>
  <si>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</si>
  <si>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</si>
  <si>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</si>
  <si>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</si>
  <si>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</si>
  <si>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</si>
  <si>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</si>
  <si>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</si>
  <si>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</si>
  <si>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</si>
  <si>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</si>
  <si>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</si>
  <si>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</si>
  <si>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</si>
  <si>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</si>
  <si>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</si>
  <si>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</si>
  <si>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</si>
  <si>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</si>
  <si>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</si>
  <si>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</si>
  <si>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</si>
  <si>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</si>
  <si>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</si>
  <si>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</si>
  <si>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</si>
  <si>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</si>
  <si>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</si>
  <si>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</si>
  <si>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</si>
  <si>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</si>
  <si>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</si>
  <si>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</si>
  <si>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</si>
  <si>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</si>
  <si>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</si>
  <si>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</si>
  <si>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</si>
  <si>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</si>
  <si>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</si>
  <si>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</si>
  <si>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</si>
  <si>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</si>
  <si>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</si>
  <si>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</si>
  <si>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</si>
  <si>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</si>
  <si>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</si>
  <si>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</si>
  <si>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</si>
  <si>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</si>
  <si>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</si>
  <si>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</si>
  <si>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</si>
  <si>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</si>
  <si>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</si>
  <si>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</si>
  <si>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</si>
  <si>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</si>
  <si>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</si>
  <si>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</si>
  <si>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</si>
  <si>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</si>
  <si>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</si>
  <si>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</si>
  <si>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</si>
  <si>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</si>
  <si>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</si>
  <si>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</si>
  <si>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</si>
  <si>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</si>
  <si>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</si>
  <si>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</si>
  <si>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</si>
  <si>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</si>
  <si>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</si>
  <si>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</si>
  <si>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</si>
  <si>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</si>
  <si>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</si>
  <si>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</si>
  <si>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</si>
  <si>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</si>
  <si>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</si>
  <si>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</si>
  <si>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</si>
  <si>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</si>
  <si>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</si>
  <si>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</si>
  <si>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</si>
  <si>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</si>
  <si>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</si>
  <si>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</si>
  <si>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</si>
  <si>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</si>
  <si>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</si>
  <si>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</si>
  <si>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</si>
  <si>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</si>
  <si>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</si>
  <si>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</si>
  <si>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</si>
  <si>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</si>
  <si>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</si>
  <si>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</si>
  <si>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</si>
  <si>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</si>
  <si>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</si>
  <si>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</si>
  <si>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</si>
  <si>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</si>
  <si>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</si>
  <si>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</si>
  <si>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</si>
  <si>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</si>
  <si>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</si>
  <si>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</si>
  <si>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</si>
  <si>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</si>
  <si>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</si>
  <si>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</si>
  <si>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</si>
  <si>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</si>
  <si>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</si>
  <si>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</si>
  <si>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</si>
  <si>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</si>
  <si>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</si>
  <si>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</si>
  <si>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</si>
  <si>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</si>
  <si>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</si>
  <si>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</si>
  <si>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</si>
  <si>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</si>
  <si>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</si>
  <si>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</si>
  <si>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</si>
  <si>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</si>
  <si>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</si>
  <si>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</si>
  <si>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</si>
  <si>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</si>
  <si>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</si>
  <si>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</si>
  <si>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</si>
  <si>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</si>
  <si>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</si>
  <si>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</si>
  <si>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</si>
  <si>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</si>
  <si>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</si>
  <si>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</si>
  <si>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</si>
  <si>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</si>
  <si>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</si>
  <si>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</si>
  <si>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</si>
  <si>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</si>
  <si>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</si>
  <si>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</si>
  <si>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</si>
  <si>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</si>
  <si>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</si>
  <si>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</si>
  <si>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</si>
  <si>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</si>
  <si>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</si>
  <si>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</si>
  <si>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</si>
  <si>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</si>
  <si>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</si>
  <si>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</si>
  <si>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</si>
  <si>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</si>
  <si>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</si>
  <si>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</si>
  <si>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</si>
  <si>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</si>
  <si>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</si>
  <si>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</si>
  <si>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</si>
  <si>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</si>
  <si>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</si>
  <si>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</si>
  <si>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</si>
  <si>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</si>
  <si>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</si>
  <si>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</si>
  <si>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</si>
  <si>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</si>
  <si>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</si>
  <si>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</si>
  <si>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</si>
  <si>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</si>
  <si>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</si>
  <si>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</si>
  <si>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</si>
  <si>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</si>
  <si>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</si>
  <si>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</si>
  <si>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</si>
  <si>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</si>
  <si>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</si>
  <si>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</si>
  <si>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</si>
  <si>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</si>
  <si>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</si>
  <si>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</si>
  <si>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</si>
  <si>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</si>
  <si>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</si>
  <si>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</si>
  <si>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</si>
  <si>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</si>
  <si>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</si>
  <si>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</si>
  <si>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</si>
  <si>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</si>
  <si>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</si>
  <si>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</si>
  <si>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</si>
  <si>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</si>
  <si>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</si>
  <si>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</si>
  <si>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</si>
  <si>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</si>
  <si>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</si>
  <si>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</si>
  <si>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</si>
  <si>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</si>
  <si>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</si>
  <si>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</si>
  <si>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</si>
  <si>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</si>
  <si>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</si>
  <si>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</si>
  <si>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</si>
  <si>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</si>
  <si>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</si>
  <si>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</si>
  <si>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</si>
  <si>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</si>
  <si>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</si>
  <si>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</si>
  <si>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</si>
  <si>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</si>
  <si>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</si>
  <si>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</si>
  <si>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</si>
  <si>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</si>
  <si>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</si>
  <si>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</si>
  <si>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</si>
  <si>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</si>
  <si>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</si>
  <si>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</si>
  <si>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</si>
  <si>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</si>
  <si>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</si>
  <si>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</si>
  <si>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</si>
  <si>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</si>
  <si>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</si>
  <si>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</si>
  <si>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</si>
  <si>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</si>
  <si>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</si>
  <si>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</si>
  <si>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</si>
  <si>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</si>
  <si>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</si>
  <si>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</si>
  <si>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</si>
  <si>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</si>
  <si>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</si>
  <si>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</si>
  <si>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</si>
  <si>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</si>
  <si>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</si>
  <si>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</si>
  <si>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</si>
  <si>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</si>
  <si>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</si>
  <si>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</si>
  <si>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</si>
  <si>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</si>
  <si>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</si>
  <si>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</si>
  <si>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</si>
  <si>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</si>
  <si>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</si>
  <si>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</si>
  <si>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</si>
  <si>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</si>
  <si>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</si>
  <si>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</si>
  <si>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</si>
  <si>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</si>
  <si>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</si>
  <si>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</si>
  <si>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</si>
  <si>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</si>
  <si>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</si>
  <si>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</si>
  <si>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</si>
  <si>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</si>
  <si>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</si>
  <si>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</si>
  <si>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</si>
  <si>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</si>
  <si>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</si>
  <si>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</si>
  <si>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</si>
  <si>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</si>
  <si>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</si>
  <si>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</si>
  <si>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</si>
  <si>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</si>
  <si>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</si>
  <si>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</si>
  <si>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</si>
  <si>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</si>
  <si>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</si>
  <si>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</si>
  <si>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</si>
  <si>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</si>
  <si>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</si>
  <si>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</si>
  <si>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</si>
  <si>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</si>
  <si>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</si>
  <si>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</si>
  <si>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</si>
  <si>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</si>
  <si>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</si>
  <si>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</si>
  <si>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</si>
  <si>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</si>
  <si>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</si>
  <si>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</si>
  <si>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</si>
  <si>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</si>
  <si>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</si>
  <si>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</si>
  <si>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</si>
  <si>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</si>
  <si>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</si>
  <si>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</si>
  <si>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</si>
  <si>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</si>
  <si>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</si>
  <si>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</si>
  <si>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</si>
  <si>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</si>
  <si>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</si>
  <si>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</si>
  <si>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</si>
  <si>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</si>
  <si>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</si>
  <si>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</si>
  <si>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</si>
  <si>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</si>
  <si>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</si>
  <si>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</si>
  <si>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</si>
  <si>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</si>
  <si>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</si>
  <si>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</si>
  <si>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</si>
  <si>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</si>
  <si>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</si>
  <si>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</si>
  <si>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</si>
  <si>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</si>
  <si>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</si>
  <si>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</si>
  <si>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</si>
  <si>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</si>
  <si>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</si>
  <si>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</si>
  <si>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</si>
  <si>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</si>
  <si>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</si>
  <si>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</si>
  <si>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</si>
  <si>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</si>
  <si>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</si>
  <si>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</si>
  <si>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</si>
  <si>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</si>
  <si>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</si>
  <si>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</si>
  <si>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</si>
  <si>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</si>
  <si>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</si>
  <si>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</si>
  <si>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</si>
  <si>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</si>
  <si>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</si>
  <si>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</si>
  <si>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</si>
  <si>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</si>
  <si>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</si>
  <si>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</si>
  <si>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</si>
  <si>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</si>
  <si>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</si>
  <si>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</si>
  <si>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</si>
  <si>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</si>
  <si>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</si>
  <si>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</si>
  <si>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</si>
  <si>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</si>
  <si>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</si>
  <si>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</si>
  <si>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</si>
  <si>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</si>
  <si>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</si>
  <si>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</si>
  <si>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</si>
  <si>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</si>
  <si>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</si>
  <si>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</si>
  <si>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</si>
  <si>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</si>
  <si>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</si>
  <si>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</si>
  <si>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</si>
  <si>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</si>
  <si>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</si>
  <si>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</si>
  <si>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</si>
  <si>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</si>
  <si>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</si>
  <si>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</si>
  <si>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</si>
  <si>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</si>
  <si>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</si>
  <si>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</si>
  <si>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</si>
  <si>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</si>
  <si>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</si>
  <si>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</si>
  <si>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</si>
  <si>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</si>
  <si>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</si>
  <si>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</si>
  <si>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</si>
  <si>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</si>
  <si>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</si>
  <si>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</si>
  <si>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</si>
  <si>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</si>
  <si>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</si>
  <si>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</si>
  <si>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</si>
  <si>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</si>
  <si>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</si>
  <si>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</si>
  <si>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</si>
  <si>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</si>
  <si>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</si>
  <si>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</si>
  <si>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</si>
  <si>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</si>
  <si>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</si>
  <si>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</si>
  <si>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</si>
  <si>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</si>
  <si>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</si>
  <si>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</si>
  <si>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</si>
  <si>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</si>
  <si>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</si>
  <si>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</si>
  <si>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</si>
  <si>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</si>
  <si>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</si>
  <si>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</si>
  <si>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</si>
  <si>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</si>
  <si>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</si>
  <si>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</si>
  <si>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</si>
  <si>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</si>
  <si>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</si>
  <si>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</si>
  <si>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</si>
  <si>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</si>
  <si>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</si>
  <si>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</si>
  <si>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</si>
  <si>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</si>
  <si>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</si>
  <si>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</si>
  <si>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</si>
  <si>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</si>
  <si>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</si>
  <si>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</si>
  <si>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</si>
  <si>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</si>
  <si>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</si>
  <si>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</si>
  <si>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</si>
  <si>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</si>
  <si>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</si>
  <si>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</si>
  <si>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</si>
  <si>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</si>
  <si>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</si>
  <si>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</si>
  <si>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</si>
  <si>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</si>
  <si>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</si>
  <si>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</si>
  <si>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</si>
  <si>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</si>
  <si>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</si>
  <si>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</si>
  <si>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</si>
  <si>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</si>
  <si>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</si>
  <si>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</si>
  <si>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</si>
  <si>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</si>
  <si>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</si>
  <si>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</si>
  <si>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</si>
  <si>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</si>
  <si>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</si>
  <si>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</si>
  <si>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</si>
  <si>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</si>
  <si>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</si>
  <si>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</si>
  <si>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</si>
  <si>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</si>
  <si>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</si>
  <si>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</si>
  <si>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</si>
  <si>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</si>
  <si>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</si>
  <si>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</si>
  <si>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</si>
  <si>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</si>
  <si>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</si>
  <si>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</si>
  <si>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</si>
  <si>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</si>
  <si>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</si>
  <si>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</si>
  <si>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</si>
  <si>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</si>
  <si>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</si>
  <si>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</si>
  <si>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</si>
  <si>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</si>
  <si>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</si>
  <si>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</si>
  <si>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</si>
  <si>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</si>
  <si>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</si>
  <si>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</si>
  <si>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</si>
  <si>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</si>
  <si>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</si>
  <si>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</si>
  <si>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</si>
  <si>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</si>
  <si>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</si>
  <si>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</si>
  <si>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</si>
  <si>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</si>
  <si>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</si>
  <si>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</si>
  <si>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</si>
  <si>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</si>
  <si>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</si>
  <si>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</si>
  <si>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</si>
  <si>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</si>
  <si>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</si>
  <si>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</si>
  <si>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</si>
  <si>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</si>
  <si>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</si>
  <si>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</si>
  <si>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</si>
  <si>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</si>
  <si>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</si>
  <si>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</si>
  <si>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</si>
  <si>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</si>
  <si>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</si>
  <si>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</si>
  <si>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</si>
  <si>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</si>
  <si>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</si>
  <si>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</si>
  <si>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</si>
  <si>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</si>
  <si>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</si>
  <si>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</si>
  <si>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</si>
  <si>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</si>
  <si>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</si>
  <si>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</si>
  <si>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</si>
  <si>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</si>
  <si>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</si>
  <si>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</si>
  <si>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</si>
  <si>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</si>
  <si>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</si>
  <si>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</si>
  <si>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</si>
  <si>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</si>
  <si>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</si>
  <si>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</si>
  <si>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</si>
  <si>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</si>
  <si>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</si>
  <si>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</si>
  <si>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</si>
  <si>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</si>
  <si>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</si>
  <si>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</si>
  <si>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</si>
  <si>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</si>
  <si>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</si>
  <si>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</si>
  <si>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</si>
  <si>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</si>
  <si>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</si>
  <si>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</si>
  <si>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</si>
  <si>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</si>
  <si>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</si>
  <si>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</si>
  <si>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</si>
  <si>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</si>
  <si>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</si>
  <si>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</si>
  <si>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</si>
  <si>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</si>
  <si>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</si>
  <si>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</si>
  <si>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</si>
  <si>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</si>
  <si>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</si>
  <si>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</si>
  <si>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</si>
  <si>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</si>
  <si>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</si>
  <si>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</si>
  <si>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</si>
  <si>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</si>
  <si>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</si>
  <si>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</si>
  <si>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</si>
  <si>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</si>
  <si>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</si>
  <si>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</si>
  <si>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</si>
  <si>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</si>
  <si>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</si>
  <si>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</si>
  <si>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</si>
  <si>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</si>
  <si>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</si>
  <si>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</si>
  <si>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</si>
  <si>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</si>
  <si>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</si>
  <si>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</si>
  <si>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</si>
  <si>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</si>
  <si>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</si>
  <si>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</si>
  <si>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</si>
  <si>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</si>
  <si>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</si>
  <si>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</si>
  <si>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</si>
  <si>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</si>
  <si>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</si>
  <si>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</si>
  <si>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</si>
  <si>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</si>
  <si>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</si>
  <si>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</si>
  <si>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</si>
  <si>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</si>
  <si>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</si>
  <si>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</si>
  <si>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</si>
  <si>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</si>
  <si>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</si>
  <si>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</si>
  <si>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</si>
  <si>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</si>
  <si>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</si>
  <si>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</si>
  <si>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</si>
  <si>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</si>
  <si>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</si>
  <si>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</si>
  <si>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</si>
  <si>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</si>
  <si>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</si>
  <si>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</si>
  <si>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</si>
  <si>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</si>
  <si>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</si>
  <si>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</si>
  <si>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</si>
  <si>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</si>
  <si>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</si>
  <si>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</si>
  <si>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</si>
  <si>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</si>
  <si>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</si>
  <si>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</si>
  <si>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</si>
  <si>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</si>
  <si>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</si>
  <si>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</si>
  <si>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</si>
  <si>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</si>
  <si>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</si>
  <si>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</si>
  <si>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</si>
  <si>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</si>
  <si>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</si>
  <si>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</si>
  <si>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</si>
  <si>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</si>
  <si>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</si>
  <si>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</si>
  <si>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</si>
  <si>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</si>
  <si>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</si>
  <si>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</si>
  <si>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</si>
  <si>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</si>
  <si>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</si>
  <si>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</si>
  <si>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</si>
  <si>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</si>
  <si>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</si>
  <si>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</si>
  <si>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</si>
  <si>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</si>
  <si>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</si>
  <si>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</si>
  <si>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</si>
  <si>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</si>
  <si>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</si>
  <si>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</si>
  <si>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</si>
  <si>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</si>
  <si>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</si>
  <si>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</si>
  <si>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</si>
  <si>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</si>
  <si>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</si>
  <si>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</si>
  <si>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</si>
  <si>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</si>
  <si>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</si>
  <si>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</si>
  <si>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</si>
  <si>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</si>
  <si>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</si>
  <si>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</si>
  <si>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</si>
  <si>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</si>
  <si>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</si>
  <si>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</si>
  <si>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</si>
  <si>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</si>
  <si>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</si>
  <si>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</si>
  <si>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</si>
  <si>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</si>
  <si>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</si>
  <si>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</si>
  <si>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</si>
  <si>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</si>
  <si>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</si>
  <si>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</si>
  <si>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</si>
  <si>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</si>
  <si>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</si>
  <si>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</si>
  <si>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</si>
  <si>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</si>
  <si>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</si>
  <si>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</si>
  <si>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</si>
  <si>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</si>
  <si>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</si>
  <si>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</si>
  <si>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</si>
  <si>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</si>
  <si>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</si>
  <si>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</si>
  <si>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</si>
  <si>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</si>
  <si>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</si>
  <si>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</si>
  <si>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</si>
  <si>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</si>
  <si>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</si>
  <si>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</si>
  <si>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</si>
  <si>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</si>
  <si>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</si>
  <si>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</si>
  <si>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</si>
  <si>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</si>
  <si>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</si>
  <si>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</si>
  <si>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</si>
  <si>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</si>
  <si>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</si>
  <si>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</si>
  <si>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</si>
  <si>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</si>
  <si>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</si>
  <si>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</si>
  <si>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</si>
  <si>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</si>
  <si>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</si>
  <si>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</si>
  <si>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</si>
  <si>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</si>
  <si>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</si>
  <si>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</si>
  <si>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</si>
  <si>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</si>
  <si>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</si>
  <si>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</si>
  <si>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</si>
  <si>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</si>
  <si>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</si>
  <si>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</si>
  <si>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</si>
  <si>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</si>
  <si>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</si>
  <si>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</si>
  <si>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</si>
  <si>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</si>
  <si>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</si>
  <si>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</si>
  <si>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</si>
  <si>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</si>
  <si>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</si>
  <si>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</si>
  <si>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</si>
  <si>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</si>
  <si>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</si>
  <si>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</si>
  <si>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</si>
  <si>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</si>
  <si>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</si>
  <si>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</si>
  <si>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</si>
  <si>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</si>
  <si>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</si>
  <si>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</si>
  <si>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</si>
  <si>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</si>
  <si>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</si>
  <si>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</si>
  <si>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</si>
  <si>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</si>
  <si>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</si>
  <si>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</si>
  <si>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</si>
  <si>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</si>
  <si>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</si>
  <si>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</si>
  <si>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</si>
  <si>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</si>
  <si>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</si>
  <si>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</si>
  <si>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</si>
  <si>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</si>
  <si>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</si>
  <si>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</si>
  <si>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</si>
  <si>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</si>
  <si>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</si>
  <si>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</si>
  <si>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</si>
  <si>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</si>
  <si>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</si>
  <si>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</si>
  <si>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</si>
  <si>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</si>
  <si>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</si>
  <si>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</si>
  <si>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</si>
  <si>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</si>
  <si>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</si>
  <si>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</si>
  <si>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</si>
  <si>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</si>
  <si>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</si>
  <si>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</si>
  <si>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</si>
  <si>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</si>
  <si>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</si>
  <si>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</si>
  <si>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</si>
  <si>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</si>
  <si>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</si>
  <si>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</si>
  <si>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</si>
  <si>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</si>
  <si>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</si>
  <si>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</si>
  <si>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</si>
  <si>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</si>
  <si>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</si>
  <si>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</si>
  <si>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</si>
  <si>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</si>
  <si>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</si>
  <si>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</si>
  <si>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</si>
  <si>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</si>
  <si>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</si>
  <si>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</si>
  <si>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</si>
  <si>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</si>
  <si>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</si>
  <si>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</si>
  <si>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</si>
  <si>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</si>
  <si>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</si>
  <si>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</si>
  <si>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</si>
  <si>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</si>
  <si>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</si>
  <si>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</si>
  <si>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</si>
  <si>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</si>
  <si>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</si>
  <si>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</si>
  <si>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</si>
  <si>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</si>
  <si>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</si>
  <si>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</si>
  <si>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</si>
  <si>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</si>
  <si>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</si>
  <si>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</si>
  <si>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</si>
  <si>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</si>
  <si>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</si>
  <si>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</si>
  <si>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</si>
  <si>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</si>
  <si>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</si>
  <si>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</si>
  <si>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</si>
  <si>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</si>
  <si>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</si>
  <si>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</si>
  <si>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</si>
  <si>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</si>
  <si>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</si>
  <si>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</si>
  <si>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</si>
  <si>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</si>
  <si>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</si>
  <si>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</si>
  <si>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</si>
  <si>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</si>
  <si>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</si>
  <si>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</si>
  <si>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</si>
  <si>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</si>
  <si>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</si>
  <si>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</si>
  <si>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</si>
  <si>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</si>
  <si>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</si>
  <si>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</si>
  <si>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</si>
  <si>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</si>
  <si>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</si>
  <si>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</si>
  <si>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</si>
  <si>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</si>
  <si>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</si>
  <si>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</si>
  <si>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</si>
  <si>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</si>
  <si>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</si>
  <si>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</si>
  <si>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</si>
  <si>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</si>
  <si>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</si>
  <si>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</si>
  <si>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</si>
  <si>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</si>
  <si>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</si>
  <si>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</si>
  <si>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</si>
  <si>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</si>
  <si>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</si>
  <si>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</si>
  <si>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</si>
  <si>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</si>
  <si>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</si>
  <si>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</si>
  <si>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</si>
  <si>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</si>
  <si>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</si>
  <si>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</si>
  <si>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</si>
  <si>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</si>
  <si>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</si>
  <si>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</si>
  <si>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</si>
  <si>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</si>
  <si>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</si>
  <si>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</si>
  <si>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</si>
  <si>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</si>
  <si>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</si>
  <si>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</si>
  <si>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</si>
  <si>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</si>
  <si>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</si>
  <si>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</si>
  <si>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</si>
  <si>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</si>
  <si>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</si>
  <si>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</si>
  <si>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</si>
  <si>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</si>
  <si>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</si>
  <si>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</si>
  <si>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</si>
  <si>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</si>
  <si>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</si>
  <si>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</si>
  <si>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</si>
  <si>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</si>
  <si>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</si>
  <si>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</si>
  <si>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</si>
  <si>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</si>
  <si>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</si>
  <si>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</si>
  <si>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</si>
  <si>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</si>
  <si>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</si>
  <si>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</si>
  <si>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</si>
  <si>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</si>
  <si>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</si>
  <si>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</si>
  <si>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</si>
  <si>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</si>
  <si>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</si>
  <si>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</si>
  <si>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</si>
  <si>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</si>
  <si>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</si>
  <si>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</si>
  <si>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</si>
  <si>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</si>
  <si>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</si>
  <si>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</si>
  <si>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</si>
  <si>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</si>
  <si>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</si>
  <si>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</si>
  <si>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</si>
  <si>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</si>
  <si>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</si>
  <si>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</si>
  <si>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</si>
  <si>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</si>
  <si>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</si>
  <si>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</si>
  <si>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</si>
  <si>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</si>
  <si>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</si>
  <si>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</si>
  <si>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</si>
  <si>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</si>
  <si>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</si>
  <si>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</si>
  <si>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</si>
  <si>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</si>
  <si>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</si>
  <si>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</si>
  <si>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</si>
  <si>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</si>
  <si>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</si>
  <si>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</si>
  <si>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</si>
  <si>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</si>
  <si>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</si>
  <si>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</si>
  <si>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</si>
  <si>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</si>
  <si>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</si>
  <si>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</si>
  <si>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</si>
  <si>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</si>
  <si>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</si>
  <si>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</si>
  <si>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</si>
  <si>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</si>
  <si>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</si>
  <si>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</si>
  <si>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</si>
  <si>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</si>
  <si>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</si>
  <si>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</si>
  <si>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</si>
  <si>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</si>
  <si>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</si>
  <si>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</si>
  <si>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</si>
  <si>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</si>
  <si>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</si>
  <si>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</si>
  <si>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</si>
  <si>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</si>
  <si>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</si>
  <si>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</si>
  <si>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</si>
  <si>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</si>
  <si>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</si>
  <si>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</si>
  <si>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</si>
  <si>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</si>
  <si>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</si>
  <si>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</si>
  <si>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</si>
  <si>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</si>
  <si>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</si>
  <si>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</si>
  <si>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</si>
  <si>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</si>
  <si>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</si>
  <si>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</si>
  <si>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</si>
  <si>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</si>
  <si>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</si>
  <si>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</si>
  <si>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</si>
  <si>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</si>
  <si>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</si>
  <si>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</si>
  <si>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</si>
  <si>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</si>
  <si>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</si>
  <si>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</si>
  <si>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</si>
  <si>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</si>
  <si>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</si>
  <si>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</si>
  <si>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</si>
  <si>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</si>
  <si>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</si>
  <si>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</si>
  <si>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</si>
  <si>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</si>
  <si>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</si>
  <si>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</si>
  <si>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</si>
  <si>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</si>
  <si>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</si>
  <si>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</si>
  <si>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</si>
  <si>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</si>
  <si>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</si>
  <si>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</si>
  <si>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</si>
  <si>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</si>
  <si>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</si>
  <si>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</si>
  <si>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</si>
  <si>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</si>
  <si>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</si>
  <si>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</si>
  <si>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</si>
  <si>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</si>
  <si>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</si>
  <si>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</si>
  <si>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</si>
  <si>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</si>
  <si>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</si>
  <si>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</si>
  <si>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</si>
  <si>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</si>
  <si>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</si>
  <si>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</si>
  <si>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</si>
  <si>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</si>
  <si>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</si>
  <si>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</si>
  <si>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</si>
  <si>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</si>
  <si>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</si>
  <si>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</si>
  <si>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</si>
  <si>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</si>
  <si>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</si>
  <si>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</si>
  <si>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</si>
  <si>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</si>
  <si>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</si>
  <si>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</si>
  <si>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</si>
  <si>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</si>
  <si>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</si>
  <si>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</si>
  <si>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</si>
  <si>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</si>
  <si>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</si>
  <si>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</si>
  <si>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</si>
  <si>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</si>
  <si>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</si>
  <si>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</si>
  <si>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</si>
  <si>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</si>
  <si>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</si>
  <si>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</si>
  <si>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</si>
  <si>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</si>
  <si>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</si>
  <si>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</si>
  <si>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</si>
  <si>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</si>
  <si>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</si>
  <si>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</si>
  <si>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</si>
  <si>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</si>
  <si>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</si>
  <si>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</si>
  <si>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</si>
  <si>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</si>
  <si>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</si>
  <si>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</si>
  <si>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</si>
  <si>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</si>
  <si>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</si>
  <si>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</si>
  <si>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</si>
  <si>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</si>
  <si>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</si>
  <si>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</si>
  <si>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</si>
  <si>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</si>
  <si>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</si>
  <si>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</si>
  <si>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</si>
  <si>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</si>
  <si>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</si>
  <si>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</si>
  <si>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</si>
  <si>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</si>
  <si>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</si>
  <si>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</si>
  <si>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</si>
  <si>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</si>
  <si>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</si>
  <si>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</si>
  <si>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</si>
  <si>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</si>
  <si>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</si>
  <si>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</si>
  <si>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</si>
  <si>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</si>
  <si>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</si>
  <si>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</si>
  <si>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</si>
  <si>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</si>
  <si>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</si>
  <si>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</si>
  <si>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</si>
  <si>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</si>
  <si>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</si>
  <si>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</si>
  <si>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</si>
  <si>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</si>
  <si>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</si>
  <si>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</si>
  <si>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</si>
  <si>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</si>
  <si>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</si>
  <si>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</si>
  <si>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</si>
  <si>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</si>
  <si>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</si>
  <si>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</si>
  <si>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</si>
  <si>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</si>
  <si>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</si>
  <si>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</si>
  <si>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</si>
  <si>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</si>
  <si>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</si>
  <si>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</si>
  <si>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</si>
  <si>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</si>
  <si>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</si>
  <si>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</si>
  <si>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</si>
  <si>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</si>
  <si>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</si>
  <si>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</si>
  <si>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</si>
  <si>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</si>
  <si>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</si>
  <si>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</si>
  <si>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</si>
  <si>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</si>
  <si>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</si>
  <si>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</si>
  <si>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</si>
  <si>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</si>
  <si>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</si>
  <si>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</si>
  <si>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</si>
  <si>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</si>
  <si>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</si>
  <si>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</si>
  <si>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</si>
  <si>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</si>
  <si>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</si>
  <si>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</si>
  <si>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</si>
  <si>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</si>
  <si>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</si>
  <si>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</si>
  <si>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</si>
  <si>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</si>
  <si>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</si>
  <si>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</si>
  <si>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</si>
  <si>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</si>
  <si>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</si>
  <si>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</si>
  <si>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</si>
  <si>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</si>
  <si>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</si>
  <si>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</si>
  <si>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</si>
  <si>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</si>
  <si>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</si>
  <si>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</si>
  <si>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</si>
  <si>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</si>
  <si>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</si>
  <si>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</si>
  <si>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</si>
  <si>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</si>
  <si>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</si>
  <si>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</si>
  <si>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</si>
  <si>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</si>
  <si>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</si>
  <si>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</si>
  <si>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</si>
  <si>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</si>
  <si>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</si>
  <si>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</si>
  <si>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</si>
  <si>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</si>
  <si>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</si>
  <si>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</si>
  <si>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</si>
  <si>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</si>
  <si>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</si>
  <si>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</si>
  <si>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</si>
  <si>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</si>
  <si>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</si>
  <si>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</si>
  <si>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</si>
  <si>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</si>
  <si>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</si>
  <si>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</si>
  <si>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</si>
  <si>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</si>
  <si>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</si>
  <si>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</si>
  <si>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</si>
  <si>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</si>
  <si>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</si>
  <si>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</si>
  <si>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</si>
  <si>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</si>
  <si>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</si>
  <si>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</si>
  <si>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</si>
  <si>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</si>
  <si>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</si>
  <si>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</si>
  <si>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</si>
  <si>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</si>
  <si>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</si>
  <si>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</si>
  <si>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</si>
  <si>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</si>
  <si>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</si>
  <si>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</si>
  <si>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</si>
  <si>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</si>
  <si>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</si>
  <si>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</si>
  <si>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</si>
  <si>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</si>
  <si>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</si>
  <si>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</si>
  <si>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</si>
  <si>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</si>
  <si>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</si>
  <si>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</si>
  <si>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</si>
  <si>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</si>
  <si>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</si>
  <si>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</si>
  <si>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</si>
  <si>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</si>
  <si>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</si>
  <si>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</si>
  <si>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</si>
  <si>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</si>
  <si>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</si>
  <si>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</si>
  <si>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</si>
  <si>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</si>
  <si>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</si>
  <si>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</si>
  <si>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</si>
  <si>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</si>
  <si>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</si>
  <si>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</si>
  <si>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</si>
  <si>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</si>
  <si>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</si>
  <si>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</si>
  <si>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</si>
  <si>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</si>
  <si>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</si>
  <si>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</si>
  <si>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</si>
  <si>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</si>
  <si>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</si>
  <si>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</si>
  <si>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</si>
  <si>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</si>
  <si>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</si>
  <si>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</si>
  <si>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</si>
  <si>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</si>
  <si>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</si>
  <si>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</si>
  <si>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</si>
  <si>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</si>
  <si>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</si>
  <si>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</si>
  <si>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</si>
  <si>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</si>
  <si>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</si>
  <si>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</si>
  <si>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</si>
  <si>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</si>
  <si>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</si>
  <si>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</si>
  <si>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</si>
  <si>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</si>
  <si>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</si>
  <si>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</si>
  <si>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</si>
  <si>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</si>
  <si>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</si>
  <si>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</si>
  <si>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</si>
  <si>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</si>
  <si>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</si>
  <si>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</si>
  <si>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</si>
  <si>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</si>
  <si>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</si>
  <si>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</si>
  <si>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</si>
  <si>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</si>
  <si>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</si>
  <si>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</si>
  <si>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</si>
  <si>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</si>
  <si>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</si>
  <si>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</si>
  <si>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</si>
  <si>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</si>
  <si>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</si>
  <si>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</si>
  <si>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</si>
  <si>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</si>
  <si>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</si>
  <si>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</si>
  <si>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</si>
  <si>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</si>
  <si>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</si>
  <si>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</si>
  <si>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</si>
  <si>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</si>
  <si>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</si>
  <si>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</si>
  <si>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</si>
  <si>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</si>
  <si>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</si>
  <si>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</si>
  <si>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</si>
  <si>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</si>
  <si>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</si>
  <si>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</si>
  <si>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</si>
  <si>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</si>
  <si>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</si>
  <si>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</si>
  <si>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</si>
  <si>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</si>
  <si>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</si>
  <si>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</si>
  <si>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</si>
  <si>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</si>
  <si>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</si>
  <si>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</si>
  <si>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</si>
  <si>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</si>
  <si>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</si>
  <si>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</si>
  <si>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</si>
  <si>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</si>
  <si>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</si>
  <si>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</si>
  <si>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</si>
  <si>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</si>
  <si>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</si>
  <si>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</si>
  <si>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</si>
  <si>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</si>
  <si>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</si>
  <si>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</si>
  <si>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</si>
  <si>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</si>
  <si>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</si>
  <si>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</si>
  <si>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</si>
  <si>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</si>
  <si>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</si>
  <si>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</si>
  <si>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</si>
  <si>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</si>
  <si>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</si>
  <si>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</si>
  <si>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</si>
  <si>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</si>
  <si>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</si>
  <si>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</si>
  <si>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</si>
  <si>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</si>
  <si>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</si>
  <si>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</si>
  <si>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</si>
  <si>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</si>
  <si>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</si>
  <si>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</si>
  <si>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</si>
  <si>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</si>
  <si>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</si>
  <si>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</si>
  <si>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</si>
  <si>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</si>
  <si>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</si>
  <si>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</si>
  <si>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</si>
  <si>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</si>
  <si>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</si>
  <si>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</si>
  <si>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</si>
  <si>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</si>
  <si>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</si>
  <si>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</si>
  <si>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</si>
  <si>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</si>
  <si>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</si>
  <si>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</si>
  <si>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</si>
  <si>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</si>
  <si>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</si>
  <si>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</si>
  <si>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</si>
  <si>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</si>
  <si>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</si>
  <si>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</si>
  <si>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</si>
  <si>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</si>
  <si>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</si>
  <si>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</si>
  <si>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</si>
  <si>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</si>
  <si>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</si>
  <si>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</si>
  <si>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</si>
  <si>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</si>
  <si>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</si>
  <si>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</si>
  <si>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</si>
  <si>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</si>
  <si>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</si>
  <si>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</si>
  <si>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</si>
  <si>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</si>
  <si>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</si>
  <si>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</si>
  <si>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</si>
  <si>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</si>
  <si>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</si>
  <si>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</si>
  <si>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</si>
  <si>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</si>
  <si>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</si>
  <si>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</si>
  <si>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</si>
  <si>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</si>
  <si>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</si>
  <si>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</si>
  <si>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</si>
  <si>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</si>
  <si>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</si>
  <si>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</si>
  <si>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</si>
  <si>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</si>
  <si>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</si>
  <si>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</si>
  <si>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</si>
  <si>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</si>
  <si>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</si>
  <si>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</si>
  <si>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</si>
  <si>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</si>
  <si>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</si>
  <si>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</si>
  <si>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</si>
  <si>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</si>
  <si>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</si>
  <si>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</si>
  <si>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</si>
  <si>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</si>
  <si>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</si>
  <si>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</si>
  <si>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</si>
  <si>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</si>
  <si>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</si>
  <si>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</si>
  <si>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</si>
  <si>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</si>
  <si>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</si>
  <si>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</si>
  <si>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</si>
  <si>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</si>
  <si>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</si>
  <si>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</si>
  <si>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</si>
  <si>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</si>
  <si>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</si>
  <si>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</si>
  <si>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</si>
  <si>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</si>
  <si>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</si>
  <si>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</si>
  <si>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</si>
  <si>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</si>
  <si>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</si>
  <si>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</si>
  <si>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</si>
  <si>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</si>
  <si>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</si>
  <si>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</si>
  <si>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</si>
  <si>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</si>
  <si>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</si>
  <si>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</si>
  <si>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</si>
  <si>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</si>
  <si>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</si>
  <si>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</si>
  <si>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</si>
  <si>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</si>
  <si>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</si>
  <si>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</si>
  <si>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</si>
  <si>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</si>
  <si>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</si>
  <si>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</si>
  <si>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</si>
  <si>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</si>
  <si>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</si>
  <si>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</si>
  <si>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</si>
  <si>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</si>
  <si>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</si>
  <si>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</si>
  <si>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</si>
  <si>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</si>
  <si>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</si>
  <si>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</si>
  <si>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</si>
  <si>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</si>
  <si>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</si>
  <si>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</si>
  <si>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</si>
  <si>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</si>
  <si>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</si>
  <si>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</si>
  <si>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</si>
  <si>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</si>
  <si>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</si>
  <si>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</si>
  <si>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</si>
  <si>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</si>
  <si>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</si>
  <si>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</si>
  <si>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</si>
  <si>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</si>
  <si>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</si>
  <si>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</si>
  <si>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</si>
  <si>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</si>
  <si>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</si>
  <si>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</si>
  <si>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</si>
  <si>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</si>
  <si>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</si>
  <si>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</si>
  <si>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</si>
  <si>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</si>
  <si>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</si>
  <si>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</si>
  <si>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</si>
  <si>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</si>
  <si>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</si>
  <si>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</si>
  <si>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</si>
  <si>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</si>
  <si>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</si>
  <si>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</si>
  <si>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</si>
  <si>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</si>
  <si>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</si>
  <si>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</si>
  <si>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</si>
  <si>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</si>
  <si>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</si>
  <si>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</si>
  <si>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</si>
  <si>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</si>
  <si>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</si>
  <si>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</si>
  <si>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</si>
  <si>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</si>
  <si>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</si>
  <si>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</si>
  <si>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</si>
  <si>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</si>
  <si>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</si>
  <si>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</si>
  <si>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</si>
  <si>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</si>
  <si>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</si>
  <si>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</si>
  <si>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</si>
  <si>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</si>
  <si>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</si>
  <si>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</si>
  <si>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</si>
  <si>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</si>
  <si>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</si>
  <si>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</si>
  <si>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</si>
  <si>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</si>
  <si>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</si>
  <si>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</si>
  <si>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</si>
  <si>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</si>
  <si>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</si>
  <si>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</si>
  <si>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</si>
  <si>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</si>
  <si>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</si>
  <si>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</si>
  <si>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</si>
  <si>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</si>
  <si>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</si>
  <si>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</si>
  <si>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</si>
  <si>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</si>
  <si>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</si>
  <si>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</si>
  <si>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</si>
  <si>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</si>
  <si>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</si>
  <si>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</si>
  <si>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</si>
  <si>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</si>
  <si>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</si>
  <si>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</si>
  <si>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</si>
  <si>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</si>
  <si>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</si>
  <si>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</si>
  <si>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</si>
  <si>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</si>
  <si>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</si>
  <si>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</si>
  <si>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</si>
  <si>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</si>
  <si>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</si>
  <si>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</si>
  <si>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</si>
  <si>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</si>
  <si>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</si>
  <si>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</si>
  <si>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</si>
  <si>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</si>
  <si>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</si>
  <si>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</si>
  <si>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</si>
  <si>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</si>
  <si>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</si>
  <si>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</si>
  <si>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</si>
  <si>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</si>
  <si>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</si>
  <si>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</si>
  <si>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</si>
  <si>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</si>
  <si>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</si>
  <si>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</si>
  <si>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</si>
  <si>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</si>
  <si>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</si>
  <si>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</si>
  <si>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</si>
  <si>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</si>
  <si>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</si>
  <si>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</si>
  <si>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</si>
  <si>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</si>
  <si>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</si>
  <si>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</si>
  <si>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</si>
  <si>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</si>
  <si>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</si>
  <si>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</si>
  <si>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</si>
  <si>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</si>
  <si>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</si>
  <si>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</si>
  <si>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</si>
  <si>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</si>
  <si>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</si>
  <si>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</si>
  <si>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</si>
  <si>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</si>
  <si>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</si>
  <si>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</si>
  <si>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</si>
  <si>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</si>
  <si>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</si>
  <si>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</si>
  <si>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</si>
  <si>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</si>
  <si>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</si>
  <si>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</si>
  <si>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</si>
  <si>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</si>
  <si>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</si>
  <si>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</si>
  <si>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</si>
  <si>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</si>
  <si>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</si>
  <si>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</si>
  <si>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</si>
  <si>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</si>
  <si>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</si>
  <si>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</si>
  <si>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</si>
  <si>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</si>
  <si>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</si>
  <si>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</si>
  <si>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</si>
  <si>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</si>
  <si>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</si>
  <si>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</si>
  <si>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</si>
  <si>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</si>
  <si>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</si>
  <si>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</si>
  <si>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</si>
  <si>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</si>
  <si>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</si>
  <si>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</si>
  <si>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</si>
  <si>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</si>
  <si>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</si>
  <si>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</si>
  <si>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</si>
  <si>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</si>
  <si>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</si>
  <si>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</si>
  <si>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</si>
  <si>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</si>
  <si>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</si>
  <si>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</si>
  <si>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</si>
  <si>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</si>
  <si>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</si>
  <si>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</si>
  <si>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</si>
  <si>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</si>
  <si>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</si>
  <si>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</si>
  <si>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</si>
  <si>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</si>
  <si>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</si>
  <si>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</si>
  <si>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</si>
  <si>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</si>
  <si>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</si>
  <si>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</si>
  <si>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</si>
  <si>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</si>
  <si>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</si>
  <si>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</si>
  <si>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</si>
  <si>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</si>
  <si>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</si>
  <si>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</si>
  <si>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</si>
  <si>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</si>
  <si>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</si>
  <si>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</si>
  <si>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</si>
  <si>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</si>
  <si>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</si>
  <si>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</si>
  <si>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</si>
  <si>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</si>
  <si>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</si>
  <si>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</si>
  <si>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</si>
  <si>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</si>
  <si>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</si>
  <si>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</si>
  <si>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</si>
  <si>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</si>
  <si>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</si>
  <si>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</si>
  <si>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</si>
  <si>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</si>
  <si>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</si>
  <si>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</si>
  <si>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</si>
  <si>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</si>
  <si>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</si>
  <si>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</si>
  <si>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</si>
  <si>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</si>
  <si>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</si>
  <si>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</si>
  <si>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</si>
  <si>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</si>
  <si>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</si>
  <si>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</si>
  <si>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</si>
  <si>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</si>
  <si>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</si>
  <si>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</si>
  <si>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</si>
  <si>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</si>
  <si>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</si>
  <si>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</si>
  <si>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</si>
  <si>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</si>
  <si>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</si>
  <si>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</si>
  <si>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</si>
  <si>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</si>
  <si>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</si>
  <si>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</si>
  <si>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</si>
  <si>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</si>
  <si>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</si>
  <si>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</si>
  <si>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</si>
  <si>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</si>
  <si>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</si>
  <si>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</si>
  <si>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</si>
  <si>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</si>
  <si>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</si>
  <si>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</si>
  <si>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</si>
  <si>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</si>
  <si>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</si>
  <si>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</si>
  <si>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</si>
  <si>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</si>
  <si>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</si>
  <si>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</si>
  <si>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</si>
  <si>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</si>
  <si>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</si>
  <si>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</si>
  <si>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</si>
  <si>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</si>
  <si>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</si>
  <si>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</si>
  <si>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</si>
  <si>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</si>
  <si>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</si>
  <si>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</si>
  <si>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</si>
  <si>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</si>
  <si>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</si>
  <si>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</si>
  <si>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</si>
  <si>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</si>
  <si>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</si>
  <si>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</si>
  <si>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</si>
  <si>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</si>
  <si>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</si>
  <si>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</si>
  <si>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</si>
  <si>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</si>
  <si>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</si>
  <si>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</si>
  <si>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</si>
  <si>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</si>
  <si>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</si>
  <si>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</si>
  <si>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</si>
  <si>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</si>
  <si>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</si>
  <si>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</si>
  <si>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</si>
  <si>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</si>
  <si>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</si>
  <si>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</si>
  <si>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</si>
  <si>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</si>
  <si>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</si>
  <si>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</si>
  <si>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</si>
  <si>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</si>
  <si>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</si>
  <si>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</si>
  <si>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</si>
  <si>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</si>
  <si>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</si>
  <si>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</si>
  <si>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</si>
  <si>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</si>
  <si>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</si>
  <si>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</si>
  <si>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</si>
  <si>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</si>
  <si>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</si>
  <si>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</si>
  <si>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</si>
  <si>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</si>
  <si>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</si>
  <si>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</si>
  <si>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</si>
  <si>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</si>
  <si>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</si>
  <si>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</si>
  <si>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</si>
  <si>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</si>
  <si>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</si>
  <si>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</si>
  <si>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</si>
  <si>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</si>
  <si>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</si>
  <si>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</si>
  <si>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</si>
  <si>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</si>
  <si>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</si>
  <si>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</si>
  <si>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</si>
  <si>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</si>
  <si>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</si>
  <si>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</si>
  <si>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</si>
  <si>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</si>
  <si>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</si>
  <si>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</si>
  <si>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</si>
  <si>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</si>
  <si>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</si>
  <si>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</si>
  <si>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</si>
  <si>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</si>
  <si>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</si>
  <si>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</si>
  <si>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</si>
  <si>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</si>
  <si>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</si>
  <si>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</si>
  <si>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</si>
  <si>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</si>
  <si>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</si>
  <si>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</si>
  <si>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</si>
  <si>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</si>
  <si>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</si>
  <si>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</si>
  <si>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</si>
  <si>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</si>
  <si>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</si>
  <si>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</si>
  <si>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</si>
  <si>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</si>
  <si>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</si>
  <si>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</si>
  <si>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</si>
  <si>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</si>
  <si>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</si>
  <si>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</si>
  <si>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</si>
  <si>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</si>
  <si>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</si>
  <si>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</si>
  <si>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</si>
  <si>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</si>
  <si>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</si>
  <si>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</si>
  <si>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</si>
  <si>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</si>
  <si>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</si>
  <si>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</si>
  <si>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</si>
  <si>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</si>
  <si>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</si>
  <si>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</si>
  <si>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</si>
  <si>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</si>
  <si>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</si>
  <si>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</si>
  <si>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</si>
  <si>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</si>
  <si>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</si>
  <si>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</si>
  <si>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</si>
  <si>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</si>
  <si>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</si>
  <si>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</si>
  <si>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</si>
  <si>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</si>
  <si>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</si>
  <si>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</si>
  <si>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</si>
  <si>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</si>
  <si>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</si>
  <si>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</si>
  <si>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</si>
  <si>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</si>
  <si>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</si>
  <si>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</si>
  <si>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</si>
  <si>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</si>
  <si>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</si>
  <si>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</si>
  <si>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</si>
  <si>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</si>
  <si>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</si>
  <si>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</si>
  <si>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</si>
  <si>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</si>
  <si>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</si>
  <si>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</si>
  <si>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</si>
  <si>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</si>
  <si>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</si>
  <si>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</si>
  <si>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</si>
  <si>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</si>
  <si>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</si>
  <si>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</si>
  <si>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</si>
  <si>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</si>
  <si>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</si>
  <si>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</si>
  <si>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</si>
  <si>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</si>
  <si>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</si>
  <si>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</si>
  <si>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</si>
  <si>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</si>
  <si>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</si>
  <si>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</si>
  <si>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</si>
  <si>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</si>
  <si>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</si>
  <si>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</si>
  <si>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</si>
  <si>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</si>
  <si>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</si>
  <si>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</si>
  <si>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</si>
  <si>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</si>
  <si>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</si>
  <si>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</si>
  <si>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</si>
  <si>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</si>
  <si>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</si>
  <si>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</si>
  <si>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</si>
  <si>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</si>
  <si>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</si>
  <si>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</si>
  <si>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</si>
  <si>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</si>
  <si>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</si>
  <si>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</si>
  <si>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</si>
  <si>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</si>
  <si>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</si>
  <si>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</si>
  <si>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</si>
  <si>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</si>
  <si>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</si>
  <si>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</si>
  <si>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</si>
  <si>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</si>
  <si>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</si>
  <si>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</si>
  <si>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</si>
  <si>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</si>
  <si>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</si>
  <si>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</si>
  <si>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</si>
  <si>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</si>
  <si>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</si>
  <si>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</si>
  <si>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</si>
  <si>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</si>
  <si>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</si>
  <si>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</si>
  <si>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</si>
  <si>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</si>
  <si>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</si>
  <si>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</si>
  <si>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</si>
  <si>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</si>
  <si>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</si>
  <si>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</si>
  <si>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</si>
  <si>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</si>
  <si>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</si>
  <si>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</si>
  <si>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</si>
  <si>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</si>
  <si>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</si>
  <si>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</si>
  <si>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</si>
  <si>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</si>
  <si>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</si>
  <si>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</si>
  <si>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</si>
  <si>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</si>
  <si>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</si>
  <si>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</si>
  <si>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</si>
  <si>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</si>
  <si>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</si>
  <si>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</si>
  <si>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</si>
  <si>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</si>
  <si>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</si>
  <si>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</si>
  <si>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</si>
  <si>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</si>
  <si>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</si>
  <si>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</si>
  <si>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</si>
  <si>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</si>
  <si>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</si>
  <si>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</si>
  <si>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</si>
  <si>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</si>
  <si>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</si>
  <si>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</si>
  <si>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</si>
  <si>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</si>
  <si>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</si>
  <si>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</si>
  <si>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</si>
  <si>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</si>
  <si>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</si>
  <si>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</si>
  <si>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</si>
  <si>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</si>
  <si>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</si>
  <si>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</si>
  <si>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</si>
  <si>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</si>
  <si>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</si>
  <si>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</si>
  <si>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</si>
  <si>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</si>
  <si>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</si>
  <si>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</si>
  <si>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</si>
  <si>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</si>
  <si>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</si>
  <si>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</si>
  <si>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</si>
  <si>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</si>
  <si>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</si>
  <si>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</si>
  <si>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</si>
  <si>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</si>
  <si>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</si>
  <si>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</si>
  <si>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</si>
  <si>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</si>
  <si>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</si>
  <si>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</si>
  <si>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</si>
  <si>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</si>
  <si>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</si>
  <si>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</si>
  <si>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</si>
  <si>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</si>
  <si>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</si>
  <si>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</si>
  <si>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</si>
  <si>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</si>
  <si>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</si>
  <si>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</si>
  <si>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</si>
  <si>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</si>
  <si>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</si>
  <si>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</si>
  <si>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</si>
  <si>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</si>
  <si>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</si>
  <si>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</si>
  <si>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</si>
  <si>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</si>
  <si>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</si>
  <si>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</si>
  <si>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</si>
  <si>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</si>
  <si>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</si>
  <si>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</si>
  <si>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</si>
  <si>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</si>
  <si>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</si>
  <si>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</si>
  <si>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</si>
  <si>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</si>
  <si>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</si>
  <si>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</si>
  <si>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</si>
  <si>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</si>
  <si>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</si>
  <si>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</si>
  <si>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</si>
  <si>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</si>
  <si>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</si>
  <si>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</si>
  <si>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</si>
  <si>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</si>
  <si>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</si>
  <si>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</si>
  <si>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</si>
  <si>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</si>
  <si>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</si>
  <si>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</si>
  <si>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</si>
  <si>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</si>
  <si>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</si>
  <si>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</si>
  <si>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</si>
  <si>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</si>
  <si>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</si>
  <si>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</si>
  <si>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</si>
  <si>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</si>
  <si>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</si>
  <si>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</si>
  <si>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</si>
  <si>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</si>
  <si>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</si>
  <si>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</si>
  <si>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</si>
  <si>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</si>
  <si>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</si>
  <si>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</si>
  <si>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</si>
  <si>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</si>
  <si>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</si>
  <si>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</si>
  <si>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</si>
  <si>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</si>
  <si>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</si>
  <si>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</si>
  <si>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</si>
  <si>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</si>
  <si>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</si>
  <si>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</si>
  <si>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</si>
  <si>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</si>
  <si>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</si>
  <si>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</si>
  <si>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</si>
  <si>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</si>
  <si>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</si>
  <si>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</si>
  <si>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</si>
  <si>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</si>
  <si>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</si>
  <si>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</si>
  <si>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</si>
  <si>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</si>
  <si>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</si>
  <si>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</si>
  <si>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</si>
  <si>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</si>
  <si>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</si>
  <si>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</si>
  <si>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</si>
  <si>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</si>
  <si>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</si>
  <si>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</si>
  <si>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</si>
  <si>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</si>
  <si>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</si>
  <si>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</si>
  <si>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</si>
  <si>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</si>
  <si>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</si>
  <si>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</si>
  <si>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</si>
  <si>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</si>
  <si>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</si>
  <si>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</si>
  <si>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</si>
  <si>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</si>
  <si>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</si>
  <si>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</si>
  <si>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</si>
  <si>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</si>
  <si>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</si>
  <si>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</si>
  <si>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</si>
  <si>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</si>
  <si>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</si>
  <si>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</si>
  <si>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</si>
  <si>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</si>
  <si>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</si>
  <si>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</si>
  <si>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</si>
  <si>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</si>
  <si>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</si>
  <si>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</si>
  <si>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</si>
  <si>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</si>
  <si>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</si>
  <si>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</si>
  <si>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</si>
  <si>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</si>
  <si>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</si>
  <si>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</si>
  <si>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</si>
  <si>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</si>
  <si>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</si>
  <si>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</si>
  <si>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</si>
  <si>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</si>
  <si>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</si>
  <si>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</si>
  <si>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</si>
  <si>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</si>
  <si>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</si>
  <si>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</si>
  <si>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</si>
  <si>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</si>
  <si>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</si>
  <si>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</si>
  <si>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</si>
  <si>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</si>
  <si>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</si>
  <si>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</si>
  <si>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</si>
  <si>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</si>
  <si>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</si>
  <si>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</si>
  <si>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</si>
  <si>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</si>
  <si>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</si>
  <si>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</si>
  <si>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</si>
  <si>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</si>
  <si>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</si>
  <si>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</si>
  <si>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</si>
  <si>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</si>
  <si>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</si>
  <si>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</si>
  <si>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</si>
  <si>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</si>
  <si>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</si>
  <si>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</si>
  <si>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</si>
  <si>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</si>
  <si>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</si>
  <si>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</si>
  <si>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</si>
  <si>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</si>
  <si>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</si>
  <si>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</si>
  <si>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</si>
  <si>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</si>
  <si>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</si>
  <si>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</si>
  <si>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</si>
  <si>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</si>
  <si>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</si>
  <si>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</si>
  <si>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</si>
  <si>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</si>
  <si>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</si>
  <si>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</si>
  <si>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</si>
  <si>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</si>
  <si>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</si>
  <si>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</si>
  <si>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</si>
  <si>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</si>
  <si>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</si>
  <si>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</si>
  <si>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</si>
  <si>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</si>
  <si>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</si>
  <si>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</si>
  <si>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</si>
  <si>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</si>
  <si>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</si>
  <si>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</si>
  <si>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</si>
  <si>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</si>
  <si>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</si>
  <si>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</si>
  <si>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</si>
  <si>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</si>
  <si>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</si>
  <si>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</si>
  <si>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</si>
  <si>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</si>
  <si>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</si>
  <si>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</si>
  <si>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</si>
  <si>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</si>
  <si>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</si>
  <si>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</si>
  <si>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</si>
  <si>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</si>
  <si>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</si>
  <si>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</si>
  <si>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</si>
  <si>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</si>
  <si>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</si>
  <si>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</si>
  <si>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</si>
  <si>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</si>
  <si>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</si>
  <si>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</si>
  <si>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</si>
  <si>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</si>
  <si>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</si>
  <si>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</si>
  <si>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</si>
  <si>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</si>
  <si>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</si>
  <si>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</si>
  <si>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</si>
  <si>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</si>
  <si>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</si>
  <si>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</si>
  <si>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</si>
  <si>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</si>
  <si>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</si>
  <si>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</si>
  <si>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</si>
  <si>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</si>
  <si>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</si>
  <si>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</si>
  <si>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</si>
  <si>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</si>
  <si>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</si>
  <si>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</si>
  <si>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</si>
  <si>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</si>
  <si>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</si>
  <si>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</si>
  <si>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</si>
  <si>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</si>
  <si>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</si>
  <si>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</si>
  <si>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</si>
  <si>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</si>
  <si>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</si>
  <si>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</si>
  <si>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</si>
  <si>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</si>
  <si>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</si>
  <si>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</si>
  <si>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</si>
  <si>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</si>
  <si>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</si>
  <si>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</si>
  <si>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</si>
  <si>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</si>
  <si>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</si>
  <si>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</si>
  <si>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</si>
  <si>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</si>
  <si>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</si>
  <si>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</si>
  <si>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</si>
  <si>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</si>
  <si>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</si>
  <si>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</si>
  <si>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</si>
  <si>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</si>
  <si>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</si>
  <si>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</si>
  <si>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</si>
  <si>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</si>
  <si>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</si>
  <si>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</si>
  <si>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</si>
  <si>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</si>
  <si>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</si>
  <si>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</si>
  <si>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</si>
  <si>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</si>
  <si>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</si>
  <si>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</si>
  <si>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</si>
  <si>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</si>
  <si>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</si>
  <si>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</si>
  <si>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</si>
  <si>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</si>
  <si>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</si>
  <si>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</si>
  <si>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</si>
  <si>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</si>
  <si>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</si>
  <si>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</si>
  <si>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</si>
  <si>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</si>
  <si>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</si>
  <si>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</si>
  <si>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</si>
  <si>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</si>
  <si>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</si>
  <si>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</si>
  <si>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</si>
  <si>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</si>
  <si>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</si>
  <si>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</si>
  <si>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</si>
  <si>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</si>
  <si>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</si>
  <si>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</si>
  <si>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</si>
  <si>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</si>
  <si>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</si>
  <si>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</si>
  <si>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</si>
  <si>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</si>
  <si>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</si>
  <si>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</si>
  <si>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</si>
  <si>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</si>
  <si>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</si>
  <si>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</si>
  <si>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</si>
  <si>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</si>
  <si>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</si>
  <si>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</si>
  <si>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</si>
  <si>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</si>
  <si>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</si>
  <si>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</si>
  <si>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</si>
  <si>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</si>
  <si>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</si>
  <si>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</si>
  <si>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</si>
  <si>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</si>
  <si>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</si>
  <si>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</si>
  <si>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</si>
  <si>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</si>
  <si>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</si>
  <si>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</si>
  <si>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</si>
  <si>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</si>
  <si>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</si>
  <si>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</si>
  <si>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</si>
  <si>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</si>
  <si>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</si>
  <si>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</si>
  <si>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</si>
  <si>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</si>
  <si>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</si>
  <si>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</si>
  <si>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</si>
  <si>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</si>
  <si>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</si>
  <si>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</si>
  <si>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</si>
  <si>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</si>
  <si>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</si>
  <si>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</si>
  <si>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</si>
  <si>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</si>
  <si>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</si>
  <si>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</si>
  <si>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</si>
  <si>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</si>
  <si>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</si>
  <si>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</si>
  <si>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</si>
  <si>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</si>
  <si>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</si>
  <si>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</si>
  <si>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</si>
  <si>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</si>
  <si>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</si>
  <si>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</si>
  <si>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</si>
  <si>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</si>
  <si>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</si>
  <si>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</si>
  <si>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</si>
  <si>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</si>
  <si>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</si>
  <si>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</si>
  <si>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</si>
  <si>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</si>
  <si>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</si>
  <si>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</si>
  <si>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</si>
  <si>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</si>
  <si>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</si>
  <si>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</si>
  <si>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</si>
  <si>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</si>
  <si>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</si>
  <si>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</si>
  <si>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</si>
  <si>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</si>
  <si>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</si>
  <si>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</si>
  <si>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</si>
  <si>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</si>
  <si>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</si>
  <si>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</si>
  <si>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</si>
  <si>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</si>
  <si>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</si>
  <si>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</si>
  <si>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</si>
  <si>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</si>
  <si>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</si>
  <si>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</si>
  <si>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</si>
  <si>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</si>
  <si>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</si>
  <si>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</si>
  <si>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</si>
  <si>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</si>
  <si>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</si>
  <si>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</si>
  <si>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</si>
  <si>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</si>
  <si>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</si>
  <si>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</si>
  <si>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</si>
  <si>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</si>
  <si>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</si>
  <si>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</si>
  <si>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</si>
  <si>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</si>
  <si>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</si>
  <si>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</si>
  <si>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</si>
  <si>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</si>
  <si>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</si>
  <si>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</si>
  <si>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</si>
  <si>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</si>
  <si>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</si>
  <si>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</si>
  <si>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</si>
  <si>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</si>
  <si>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</si>
  <si>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</si>
  <si>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</si>
  <si>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</si>
  <si>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</si>
  <si>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</si>
  <si>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</si>
  <si>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</si>
  <si>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</si>
  <si>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</si>
  <si>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</si>
  <si>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</si>
  <si>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</si>
  <si>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</si>
  <si>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</si>
  <si>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</si>
  <si>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</si>
  <si>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</si>
  <si>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</si>
  <si>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</si>
  <si>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</si>
  <si>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</si>
  <si>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</si>
  <si>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</si>
  <si>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</si>
  <si>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</si>
  <si>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</si>
  <si>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</si>
  <si>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</si>
  <si>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</si>
  <si>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</si>
  <si>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</si>
  <si>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</si>
  <si>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</si>
  <si>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</si>
  <si>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</si>
  <si>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</si>
  <si>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</si>
  <si>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</si>
  <si>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</si>
  <si>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</si>
  <si>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</si>
  <si>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</si>
  <si>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</si>
  <si>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</si>
  <si>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</si>
  <si>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</si>
  <si>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</si>
  <si>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</si>
  <si>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</si>
  <si>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</si>
  <si>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</si>
  <si>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</si>
  <si>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</si>
  <si>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</si>
  <si>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</si>
  <si>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</si>
  <si>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</si>
  <si>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</si>
  <si>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</si>
  <si>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</si>
  <si>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</si>
  <si>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</si>
  <si>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</si>
  <si>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</si>
  <si>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</si>
  <si>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</si>
  <si>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</si>
  <si>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</si>
  <si>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</si>
  <si>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</si>
  <si>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</si>
  <si>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</si>
  <si>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</si>
  <si>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</si>
  <si>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</si>
  <si>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</si>
  <si>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</si>
  <si>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</si>
  <si>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</si>
  <si>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</si>
  <si>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</si>
  <si>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</si>
  <si>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</si>
  <si>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</si>
  <si>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</si>
  <si>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</si>
  <si>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</si>
  <si>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</si>
  <si>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</si>
  <si>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</si>
  <si>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</si>
  <si>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</si>
  <si>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</si>
  <si>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</si>
  <si>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</si>
  <si>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</si>
  <si>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</si>
  <si>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</si>
  <si>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</si>
  <si>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</si>
  <si>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</si>
  <si>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</si>
  <si>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</si>
  <si>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</si>
  <si>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</si>
  <si>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</si>
  <si>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</si>
  <si>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</si>
  <si>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</si>
  <si>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</si>
  <si>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</si>
  <si>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</si>
  <si>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</si>
  <si>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</si>
  <si>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</si>
  <si>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</si>
  <si>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</si>
  <si>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</si>
  <si>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</si>
  <si>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</si>
  <si>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</si>
  <si>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</si>
  <si>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</si>
  <si>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</si>
  <si>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</si>
  <si>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</si>
  <si>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</si>
  <si>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</si>
  <si>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</si>
  <si>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</si>
  <si>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</si>
  <si>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</si>
  <si>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</si>
  <si>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</si>
  <si>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</si>
  <si>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</si>
  <si>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</si>
  <si>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</si>
  <si>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</si>
  <si>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</si>
  <si>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</si>
  <si>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</si>
  <si>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</si>
  <si>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</si>
  <si>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</si>
  <si>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</si>
  <si>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</si>
  <si>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</si>
  <si>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</si>
  <si>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</si>
  <si>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</si>
  <si>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</si>
  <si>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</si>
  <si>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</si>
  <si>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</si>
  <si>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</si>
  <si>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</si>
  <si>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</si>
  <si>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</si>
  <si>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</si>
  <si>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</si>
  <si>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</si>
  <si>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</si>
  <si>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</si>
  <si>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</si>
  <si>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</si>
  <si>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</si>
  <si>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</si>
  <si>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</si>
  <si>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</si>
  <si>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</si>
  <si>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</si>
  <si>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</si>
  <si>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</si>
  <si>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</si>
  <si>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</si>
  <si>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</si>
  <si>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</si>
  <si>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</si>
  <si>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</si>
  <si>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</si>
  <si>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</si>
  <si>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</si>
  <si>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</si>
  <si>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</si>
  <si>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</si>
  <si>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</si>
  <si>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</si>
  <si>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</si>
  <si>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</si>
  <si>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</si>
  <si>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</si>
  <si>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</si>
  <si>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</si>
  <si>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</si>
  <si>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</si>
  <si>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</si>
  <si>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</si>
  <si>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</si>
  <si>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</si>
  <si>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</si>
  <si>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</si>
  <si>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</si>
  <si>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</si>
  <si>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</si>
  <si>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</si>
  <si>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</si>
  <si>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</si>
  <si>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</si>
  <si>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</si>
  <si>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</si>
  <si>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</si>
  <si>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</si>
  <si>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</si>
  <si>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</si>
  <si>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</si>
  <si>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</si>
  <si>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</si>
  <si>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</si>
  <si>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</si>
  <si>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</si>
  <si>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</si>
  <si>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</si>
  <si>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</si>
  <si>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</si>
  <si>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</si>
  <si>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</si>
  <si>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</si>
  <si>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</si>
  <si>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</si>
  <si>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</si>
  <si>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</si>
  <si>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</si>
  <si>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</si>
  <si>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</si>
  <si>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</si>
  <si>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</si>
  <si>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</si>
  <si>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</si>
  <si>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</si>
  <si>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</si>
  <si>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</si>
  <si>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</si>
  <si>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</si>
  <si>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</si>
  <si>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</si>
  <si>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</si>
  <si>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</si>
  <si>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</si>
  <si>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</si>
  <si>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</si>
  <si>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</si>
  <si>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</si>
  <si>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</si>
  <si>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</si>
  <si>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</si>
  <si>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</si>
  <si>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</si>
  <si>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</si>
  <si>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</si>
  <si>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</si>
  <si>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</si>
  <si>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</si>
  <si>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</si>
  <si>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</si>
  <si>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</si>
  <si>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</si>
  <si>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</si>
  <si>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</si>
  <si>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</si>
  <si>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</si>
  <si>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</si>
  <si>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</si>
  <si>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</si>
  <si>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</si>
  <si>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</si>
  <si>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</si>
  <si>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</si>
  <si>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</si>
  <si>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</si>
  <si>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</si>
  <si>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</si>
  <si>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</si>
  <si>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</si>
  <si>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</si>
  <si>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</si>
  <si>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</si>
  <si>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</si>
  <si>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</si>
  <si>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</si>
  <si>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</si>
  <si>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</si>
  <si>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</si>
  <si>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</si>
  <si>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</si>
  <si>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</si>
  <si>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</si>
  <si>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</si>
  <si>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</si>
  <si>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</si>
  <si>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</si>
  <si>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</si>
  <si>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</si>
  <si>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</si>
  <si>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</si>
  <si>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</si>
  <si>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</si>
  <si>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</si>
  <si>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</si>
  <si>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</si>
  <si>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</si>
  <si>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</si>
  <si>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</si>
  <si>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</si>
  <si>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</si>
  <si>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</si>
  <si>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</si>
  <si>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</si>
  <si>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</si>
  <si>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</si>
  <si>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</si>
  <si>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</si>
  <si>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</si>
  <si>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</si>
  <si>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</si>
  <si>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</si>
  <si>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</si>
  <si>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</si>
  <si>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</si>
  <si>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</si>
  <si>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</si>
  <si>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</si>
  <si>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</si>
  <si>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</si>
  <si>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</si>
  <si>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</si>
  <si>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</si>
  <si>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</si>
  <si>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</si>
  <si>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</si>
  <si>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</si>
  <si>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</si>
  <si>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</si>
  <si>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</si>
  <si>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</si>
  <si>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</si>
  <si>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</si>
  <si>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</si>
  <si>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</si>
  <si>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</si>
  <si>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</si>
  <si>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</si>
  <si>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</si>
  <si>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</si>
  <si>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</si>
  <si>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</si>
  <si>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</si>
  <si>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</si>
  <si>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</si>
  <si>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</si>
  <si>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</si>
  <si>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</si>
  <si>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</si>
  <si>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</si>
  <si>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</si>
  <si>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</si>
  <si>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</si>
  <si>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</si>
  <si>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</si>
  <si>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</si>
  <si>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</si>
  <si>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</si>
  <si>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</si>
  <si>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</si>
  <si>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</si>
  <si>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</si>
  <si>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</si>
  <si>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</si>
  <si>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</si>
  <si>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</si>
  <si>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</si>
  <si>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</si>
  <si>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</si>
  <si>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</si>
  <si>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</si>
  <si>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</si>
  <si>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</si>
  <si>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</si>
  <si>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</si>
  <si>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</si>
  <si>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</si>
  <si>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</si>
  <si>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</si>
  <si>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</si>
  <si>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</si>
  <si>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</si>
  <si>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</si>
  <si>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</si>
  <si>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</si>
  <si>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</si>
  <si>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</si>
  <si>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</si>
  <si>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</si>
  <si>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</si>
  <si>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</si>
  <si>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</si>
  <si>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</si>
  <si>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</si>
  <si>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</si>
  <si>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</si>
  <si>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</si>
  <si>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</si>
  <si>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</si>
  <si>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</si>
  <si>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</si>
  <si>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</si>
  <si>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</si>
  <si>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</si>
  <si>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</si>
  <si>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</si>
  <si>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</si>
  <si>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</si>
  <si>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</si>
  <si>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</si>
  <si>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</si>
  <si>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</si>
  <si>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</si>
  <si>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</si>
  <si>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</si>
  <si>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</si>
  <si>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</si>
  <si>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</si>
  <si>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</si>
  <si>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</si>
  <si>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</si>
  <si>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</si>
  <si>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</si>
  <si>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</si>
  <si>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</si>
  <si>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</si>
  <si>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</si>
  <si>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</si>
  <si>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</si>
  <si>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</si>
  <si>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</si>
  <si>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</si>
  <si>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</si>
  <si>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</si>
  <si>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</si>
  <si>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</si>
  <si>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</si>
  <si>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</si>
  <si>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</si>
  <si>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</si>
  <si>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</si>
  <si>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</si>
  <si>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</si>
  <si>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</si>
  <si>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</si>
  <si>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</si>
  <si>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</si>
  <si>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</si>
  <si>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</si>
  <si>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</si>
  <si>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</si>
  <si>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</si>
  <si>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</si>
  <si>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</si>
  <si>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</si>
  <si>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</si>
  <si>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</si>
  <si>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</si>
  <si>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</si>
  <si>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</si>
  <si>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</si>
  <si>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</si>
  <si>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</si>
  <si>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</si>
  <si>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</si>
  <si>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</si>
  <si>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</si>
  <si>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</si>
  <si>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</si>
  <si>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</si>
  <si>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</si>
  <si>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</si>
  <si>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</si>
  <si>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</si>
  <si>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</si>
  <si>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</si>
  <si>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</si>
  <si>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</si>
  <si>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</si>
  <si>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</si>
  <si>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</si>
  <si>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</si>
  <si>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</si>
  <si>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</si>
  <si>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</si>
  <si>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</si>
  <si>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</si>
  <si>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</si>
  <si>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</si>
  <si>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</si>
  <si>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</si>
  <si>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</si>
  <si>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</si>
  <si>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</si>
  <si>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</si>
  <si>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</si>
  <si>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</si>
  <si>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</si>
  <si>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</si>
  <si>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</si>
  <si>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</si>
  <si>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</si>
  <si>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</si>
  <si>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</si>
  <si>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</si>
  <si>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</si>
  <si>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</si>
  <si>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</si>
  <si>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</si>
  <si>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</si>
  <si>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</si>
  <si>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</si>
  <si>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</si>
  <si>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</si>
  <si>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</si>
  <si>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</si>
  <si>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</si>
  <si>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</si>
  <si>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</si>
  <si>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</si>
  <si>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</si>
  <si>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</si>
  <si>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</si>
  <si>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</si>
  <si>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</si>
  <si>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</si>
  <si>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</si>
  <si>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</si>
  <si>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</si>
  <si>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</si>
  <si>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</si>
  <si>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</si>
  <si>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</si>
  <si>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</si>
  <si>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</si>
  <si>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</si>
  <si>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</si>
  <si>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</si>
  <si>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</si>
  <si>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</si>
  <si>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</si>
  <si>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</si>
  <si>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</si>
  <si>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</si>
  <si>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</si>
  <si>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</si>
  <si>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</si>
  <si>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</si>
  <si>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</si>
  <si>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</si>
  <si>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</si>
  <si>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</si>
  <si>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</si>
  <si>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</si>
  <si>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</si>
  <si>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</si>
  <si>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</si>
  <si>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</si>
  <si>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</si>
  <si>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</si>
  <si>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</si>
  <si>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</si>
  <si>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</si>
  <si>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</si>
  <si>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</si>
  <si>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</si>
  <si>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</si>
  <si>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</si>
  <si>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</si>
  <si>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</si>
  <si>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</si>
  <si>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</si>
  <si>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</si>
  <si>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</si>
  <si>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</si>
  <si>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</si>
  <si>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</si>
  <si>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</si>
  <si>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</si>
  <si>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</si>
  <si>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</si>
  <si>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</si>
  <si>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</si>
  <si>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</si>
  <si>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</si>
  <si>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</si>
  <si>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</si>
  <si>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</si>
  <si>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</si>
  <si>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</si>
  <si>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</si>
  <si>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</si>
  <si>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</si>
  <si>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</si>
  <si>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</si>
  <si>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</si>
  <si>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</si>
  <si>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</si>
  <si>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</si>
  <si>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</si>
  <si>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</si>
  <si>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</si>
  <si>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</si>
  <si>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</si>
  <si>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</si>
  <si>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</si>
  <si>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</si>
  <si>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</si>
  <si>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</si>
  <si>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</si>
  <si>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</si>
  <si>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</si>
  <si>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</si>
  <si>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</si>
  <si>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</si>
  <si>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</si>
  <si>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</si>
  <si>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</si>
  <si>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</si>
  <si>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</si>
  <si>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</si>
  <si>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</si>
  <si>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</si>
  <si>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</si>
  <si>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</si>
  <si>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</si>
  <si>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</si>
  <si>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</si>
  <si>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</si>
  <si>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</si>
  <si>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</si>
  <si>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</si>
  <si>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</si>
  <si>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</si>
  <si>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</si>
  <si>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</si>
  <si>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</si>
  <si>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</si>
  <si>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</si>
  <si>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</si>
  <si>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</si>
  <si>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</si>
  <si>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</si>
  <si>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</si>
  <si>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</si>
  <si>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</si>
  <si>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</si>
  <si>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</si>
  <si>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</si>
  <si>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</si>
  <si>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</si>
  <si>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</si>
  <si>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</si>
  <si>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</si>
  <si>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</si>
  <si>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</si>
  <si>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</si>
  <si>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</si>
  <si>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</si>
  <si>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</si>
  <si>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</si>
  <si>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</si>
  <si>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</si>
  <si>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</si>
  <si>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</si>
  <si>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</si>
  <si>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</si>
  <si>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</si>
  <si>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</si>
  <si>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</si>
  <si>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</si>
  <si>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</si>
  <si>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</si>
  <si>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</si>
  <si>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</si>
  <si>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</si>
  <si>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</si>
  <si>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</si>
  <si>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</si>
  <si>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</si>
  <si>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</si>
  <si>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</si>
  <si>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</si>
  <si>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</si>
  <si>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</si>
  <si>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</si>
  <si>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</si>
  <si>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</si>
  <si>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</si>
  <si>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</si>
  <si>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</si>
  <si>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</si>
  <si>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</si>
  <si>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</si>
  <si>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</si>
  <si>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</si>
  <si>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</si>
  <si>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</si>
  <si>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</si>
  <si>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</si>
  <si>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</si>
  <si>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</si>
  <si>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</si>
  <si>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</si>
  <si>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</si>
  <si>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</si>
  <si>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</si>
  <si>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</si>
  <si>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</si>
  <si>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</si>
  <si>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</si>
  <si>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</si>
  <si>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</si>
  <si>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</si>
  <si>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</si>
  <si>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</si>
  <si>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</si>
  <si>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</si>
  <si>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</si>
  <si>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</si>
  <si>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</si>
  <si>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</si>
  <si>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</si>
  <si>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</si>
  <si>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</si>
  <si>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</si>
  <si>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</si>
  <si>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</si>
  <si>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</si>
  <si>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</si>
  <si>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</si>
  <si>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</si>
  <si>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</si>
  <si>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</si>
  <si>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</si>
  <si>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</si>
  <si>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</si>
  <si>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</si>
  <si>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</si>
  <si>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</si>
  <si>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</si>
  <si>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</si>
  <si>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</si>
  <si>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</si>
  <si>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</si>
  <si>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</si>
  <si>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</si>
  <si>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</si>
  <si>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</si>
  <si>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</si>
  <si>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</si>
  <si>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</si>
  <si>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</si>
  <si>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</si>
  <si>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</si>
  <si>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</si>
  <si>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</si>
  <si>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</si>
  <si>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</si>
  <si>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</si>
  <si>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</si>
  <si>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</si>
  <si>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</si>
  <si>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</si>
  <si>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</si>
  <si>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</si>
  <si>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</si>
  <si>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</si>
  <si>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</si>
  <si>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</si>
  <si>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</si>
  <si>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</si>
  <si>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</si>
  <si>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</si>
  <si>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</si>
  <si>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</si>
  <si>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</si>
  <si>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</si>
  <si>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</si>
  <si>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</si>
  <si>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</si>
  <si>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</si>
  <si>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</si>
  <si>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</si>
  <si>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</si>
  <si>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</si>
  <si>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</si>
  <si>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</si>
  <si>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</si>
  <si>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</si>
  <si>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</si>
  <si>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</si>
  <si>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</si>
  <si>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</si>
  <si>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</si>
  <si>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</si>
  <si>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</si>
  <si>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</si>
  <si>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</si>
  <si>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</si>
  <si>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</si>
  <si>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</si>
  <si>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</si>
  <si>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</si>
  <si>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</si>
  <si>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</si>
  <si>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</si>
  <si>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</si>
  <si>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</si>
  <si>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</si>
  <si>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</si>
  <si>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</si>
  <si>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</si>
  <si>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</si>
  <si>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</si>
  <si>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</si>
  <si>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</si>
  <si>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</si>
  <si>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</si>
  <si>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</si>
  <si>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</si>
  <si>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</si>
  <si>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</si>
  <si>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</si>
  <si>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</si>
  <si>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</si>
  <si>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</si>
  <si>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</si>
  <si>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</si>
  <si>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</si>
  <si>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</si>
  <si>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</si>
  <si>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</si>
  <si>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</si>
  <si>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</si>
  <si>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</si>
  <si>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</si>
  <si>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</si>
  <si>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</si>
  <si>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</si>
  <si>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</si>
  <si>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</si>
  <si>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</si>
  <si>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</si>
  <si>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</si>
  <si>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</si>
  <si>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</si>
  <si>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</si>
  <si>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</si>
  <si>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</si>
  <si>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</si>
  <si>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</si>
  <si>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</si>
  <si>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</si>
  <si>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</si>
  <si>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</si>
  <si>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</si>
  <si>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</si>
  <si>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</si>
  <si>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</si>
  <si>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</si>
  <si>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</si>
  <si>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</si>
  <si>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</si>
  <si>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</si>
  <si>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</si>
  <si>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</si>
  <si>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</si>
  <si>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</si>
  <si>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</si>
  <si>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</si>
  <si>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</si>
  <si>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</si>
  <si>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</si>
  <si>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</si>
  <si>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</si>
  <si>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</si>
  <si>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</si>
  <si>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</si>
  <si>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</si>
  <si>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</si>
  <si>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</si>
  <si>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</si>
  <si>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</si>
  <si>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</si>
  <si>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</si>
  <si>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</si>
  <si>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</si>
  <si>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</si>
  <si>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</si>
  <si>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</si>
  <si>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</si>
  <si>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</si>
  <si>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</si>
  <si>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</si>
  <si>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</si>
  <si>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</si>
  <si>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</si>
  <si>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</si>
  <si>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</si>
  <si>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</si>
  <si>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</si>
  <si>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</si>
  <si>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</si>
  <si>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</si>
  <si>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</si>
  <si>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</si>
  <si>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</si>
  <si>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</si>
  <si>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</si>
  <si>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</si>
  <si>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</si>
  <si>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</si>
  <si>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</si>
  <si>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</si>
  <si>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</si>
  <si>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</si>
  <si>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</si>
  <si>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</si>
  <si>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</si>
  <si>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</si>
  <si>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</si>
  <si>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</si>
  <si>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</si>
  <si>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</si>
  <si>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</si>
  <si>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</si>
  <si>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</si>
  <si>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</si>
  <si>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</si>
  <si>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</si>
  <si>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</si>
  <si>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</si>
  <si>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</si>
  <si>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</si>
  <si>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</si>
  <si>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</si>
  <si>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</si>
  <si>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</si>
  <si>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</si>
  <si>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</si>
  <si>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</si>
  <si>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</si>
  <si>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</si>
  <si>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</si>
  <si>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</si>
  <si>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</si>
  <si>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</si>
  <si>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</si>
  <si>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</si>
  <si>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</si>
  <si>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</si>
  <si>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</si>
  <si>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</si>
  <si>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</si>
  <si>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</si>
  <si>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</si>
  <si>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</si>
  <si>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</si>
  <si>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</si>
  <si>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</si>
  <si>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</si>
  <si>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</si>
  <si>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</si>
  <si>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</si>
  <si>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</si>
  <si>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</si>
  <si>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</si>
  <si>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</si>
  <si>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</si>
  <si>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</si>
  <si>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</si>
  <si>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</si>
  <si>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</si>
  <si>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</si>
  <si>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</si>
  <si>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</si>
  <si>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</si>
  <si>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</si>
  <si>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</si>
  <si>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</si>
  <si>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</si>
  <si>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</si>
  <si>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</si>
  <si>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</si>
  <si>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</si>
  <si>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</si>
  <si>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</si>
  <si>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</si>
  <si>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</si>
  <si>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</si>
  <si>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</si>
  <si>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</si>
  <si>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</si>
  <si>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</si>
  <si>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</si>
  <si>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</si>
  <si>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</si>
  <si>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</si>
  <si>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</si>
  <si>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</si>
  <si>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</si>
  <si>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</si>
  <si>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</si>
  <si>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</si>
  <si>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</si>
  <si>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</si>
  <si>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</si>
  <si>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</si>
  <si>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</si>
  <si>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</si>
  <si>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</si>
  <si>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</si>
  <si>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</si>
  <si>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</si>
  <si>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</si>
  <si>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</si>
  <si>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</si>
  <si>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</si>
  <si>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</si>
  <si>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</si>
  <si>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</si>
  <si>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</si>
  <si>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</si>
  <si>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</si>
  <si>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</si>
  <si>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</si>
  <si>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</si>
  <si>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</si>
  <si>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</si>
  <si>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</si>
  <si>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</si>
  <si>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</si>
  <si>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</si>
  <si>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</si>
  <si>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</si>
  <si>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</si>
  <si>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</si>
  <si>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</si>
  <si>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</si>
  <si>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</si>
  <si>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</si>
  <si>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</si>
  <si>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</si>
  <si>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</si>
  <si>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</si>
  <si>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</si>
  <si>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</si>
  <si>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</si>
  <si>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</si>
  <si>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</si>
  <si>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</si>
  <si>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</si>
  <si>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</si>
  <si>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</si>
  <si>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</si>
  <si>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</si>
  <si>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</si>
  <si>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</si>
  <si>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</si>
  <si>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</si>
  <si>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</si>
  <si>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</si>
  <si>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</si>
  <si>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</si>
  <si>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</si>
  <si>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</si>
  <si>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</si>
  <si>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</si>
  <si>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</si>
  <si>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</si>
  <si>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</si>
  <si>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</si>
  <si>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</si>
  <si>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</si>
  <si>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</si>
  <si>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</si>
  <si>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</si>
  <si>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</si>
  <si>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</si>
  <si>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</si>
  <si>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</si>
  <si>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</si>
  <si>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</si>
  <si>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</si>
  <si>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</si>
  <si>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</si>
  <si>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</si>
  <si>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</si>
  <si>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</si>
  <si>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</si>
  <si>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</si>
  <si>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</si>
  <si>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</si>
  <si>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</si>
  <si>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</si>
  <si>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</si>
  <si>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</si>
  <si>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</si>
  <si>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</si>
  <si>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</si>
  <si>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</si>
  <si>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</si>
  <si>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</si>
  <si>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</si>
  <si>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</si>
  <si>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</si>
  <si>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</si>
  <si>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</si>
  <si>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</si>
  <si>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</si>
  <si>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</si>
  <si>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</si>
  <si>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</si>
  <si>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</si>
  <si>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</si>
  <si>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</si>
  <si>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</si>
  <si>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</si>
  <si>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</si>
  <si>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</si>
  <si>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</si>
  <si>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</si>
  <si>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</si>
  <si>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</si>
  <si>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</si>
  <si>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</si>
  <si>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</si>
  <si>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</si>
  <si>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</si>
  <si>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</si>
  <si>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</si>
  <si>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</si>
  <si>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</si>
  <si>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</si>
  <si>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</si>
  <si>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</si>
  <si>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</si>
  <si>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</si>
  <si>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</si>
  <si>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</si>
  <si>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</si>
  <si>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</si>
  <si>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</si>
  <si>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</si>
  <si>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</si>
  <si>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</si>
  <si>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</si>
  <si>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</si>
  <si>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</si>
  <si>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</si>
  <si>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</si>
  <si>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</si>
  <si>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</si>
  <si>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</si>
  <si>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</si>
  <si>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</si>
  <si>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</si>
  <si>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</si>
  <si>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</si>
  <si>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</si>
  <si>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</si>
  <si>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</si>
  <si>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</si>
  <si>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</si>
  <si>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</si>
  <si>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</si>
  <si>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</si>
  <si>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</si>
  <si>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</si>
  <si>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</si>
  <si>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</si>
  <si>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</si>
  <si>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</si>
  <si>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</si>
  <si>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</si>
  <si>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</si>
  <si>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</si>
  <si>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</si>
  <si>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</si>
  <si>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</si>
  <si>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</si>
  <si>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</si>
  <si>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</si>
  <si>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</si>
  <si>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</si>
  <si>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</si>
  <si>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</si>
  <si>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</si>
  <si>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</si>
  <si>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</si>
  <si>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</si>
  <si>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</si>
  <si>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</si>
  <si>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</si>
  <si>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</si>
  <si>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</si>
  <si>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</si>
  <si>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</si>
  <si>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</si>
  <si>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</si>
  <si>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</si>
  <si>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</si>
  <si>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</si>
  <si>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</si>
  <si>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</si>
  <si>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</si>
  <si>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</si>
  <si>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</si>
  <si>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</si>
  <si>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</si>
  <si>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</si>
  <si>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</si>
  <si>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</si>
  <si>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</si>
  <si>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</si>
  <si>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</si>
  <si>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</si>
  <si>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</si>
  <si>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</si>
  <si>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</si>
  <si>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</si>
  <si>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</si>
  <si>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</si>
  <si>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</si>
  <si>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</si>
  <si>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</si>
  <si>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</si>
  <si>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</si>
  <si>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</si>
  <si>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</si>
  <si>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</si>
  <si>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</si>
  <si>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</si>
  <si>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</si>
  <si>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</si>
  <si>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</si>
  <si>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</si>
  <si>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</si>
  <si>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</si>
  <si>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</si>
  <si>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</si>
  <si>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</si>
  <si>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</si>
  <si>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</si>
  <si>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</si>
  <si>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</si>
  <si>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</si>
  <si>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</si>
  <si>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</si>
  <si>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</si>
  <si>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</si>
  <si>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</si>
  <si>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</si>
  <si>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</si>
  <si>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</si>
  <si>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</si>
  <si>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</si>
  <si>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</si>
  <si>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</si>
  <si>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</si>
  <si>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</si>
  <si>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</si>
  <si>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</si>
  <si>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</si>
  <si>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</si>
  <si>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</si>
  <si>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</si>
  <si>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</si>
  <si>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</si>
  <si>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</si>
  <si>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</si>
  <si>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</si>
  <si>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</si>
  <si>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</si>
  <si>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</si>
  <si>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</si>
  <si>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</si>
  <si>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</si>
  <si>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</si>
  <si>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</si>
  <si>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</si>
  <si>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</si>
  <si>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</si>
  <si>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</si>
  <si>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</si>
  <si>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</si>
  <si>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</si>
  <si>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</si>
  <si>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</si>
  <si>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</si>
  <si>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</si>
  <si>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</si>
  <si>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</si>
  <si>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</si>
  <si>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</si>
  <si>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</si>
  <si>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</si>
  <si>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</si>
  <si>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</si>
  <si>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</si>
  <si>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</si>
  <si>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</si>
  <si>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</si>
  <si>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</si>
  <si>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</si>
  <si>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</si>
  <si>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</si>
  <si>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</si>
  <si>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</si>
  <si>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</si>
  <si>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</si>
  <si>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</si>
  <si>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</si>
  <si>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</si>
  <si>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</si>
  <si>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</si>
  <si>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</si>
  <si>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</si>
  <si>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</si>
  <si>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</si>
  <si>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</si>
  <si>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</si>
  <si>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</si>
  <si>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</si>
  <si>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</si>
  <si>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</si>
  <si>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</si>
  <si>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</si>
  <si>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</si>
  <si>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</si>
  <si>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</si>
  <si>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</si>
  <si>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</si>
  <si>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</si>
  <si>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</si>
  <si>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</si>
  <si>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</si>
  <si>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</si>
  <si>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</si>
  <si>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</si>
  <si>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</si>
  <si>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</si>
  <si>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</si>
  <si>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</si>
  <si>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</si>
  <si>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</si>
  <si>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</si>
  <si>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</si>
  <si>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</si>
  <si>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</si>
  <si>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</si>
  <si>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</si>
  <si>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</si>
  <si>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</si>
  <si>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</si>
  <si>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</si>
  <si>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</si>
  <si>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</si>
  <si>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</si>
  <si>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</si>
  <si>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</si>
  <si>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</si>
  <si>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</si>
  <si>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</si>
  <si>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</si>
  <si>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</si>
  <si>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</si>
  <si>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</si>
  <si>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</si>
  <si>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</si>
  <si>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</si>
  <si>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</si>
  <si>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</si>
  <si>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</si>
  <si>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</si>
  <si>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</si>
  <si>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</si>
  <si>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</si>
  <si>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</si>
  <si>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</si>
  <si>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</si>
  <si>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</si>
  <si>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</si>
  <si>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</si>
  <si>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</si>
  <si>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</si>
  <si>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</si>
  <si>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</si>
  <si>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</si>
  <si>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</si>
  <si>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</si>
  <si>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</si>
  <si>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</si>
  <si>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</si>
  <si>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</si>
  <si>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</si>
  <si>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</si>
  <si>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</si>
  <si>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</si>
  <si>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</si>
  <si>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</si>
  <si>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</si>
  <si>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</si>
  <si>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</si>
  <si>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</si>
  <si>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</si>
  <si>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</si>
  <si>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</si>
  <si>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</si>
  <si>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</si>
  <si>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</si>
  <si>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</si>
  <si>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</si>
  <si>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</si>
  <si>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</si>
  <si>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</si>
  <si>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</si>
  <si>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</si>
  <si>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</si>
  <si>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</si>
  <si>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</si>
  <si>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</si>
  <si>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</si>
  <si>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</si>
  <si>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</si>
  <si>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</si>
  <si>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</si>
  <si>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</si>
  <si>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</si>
  <si>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</si>
  <si>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</si>
  <si>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</si>
  <si>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</si>
  <si>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</si>
  <si>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</si>
  <si>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</si>
  <si>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</si>
  <si>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</si>
  <si>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</si>
  <si>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</si>
  <si>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</si>
  <si>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</si>
  <si>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</si>
  <si>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</si>
  <si>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</si>
  <si>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</si>
  <si>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</si>
  <si>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</si>
  <si>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</si>
  <si>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</si>
  <si>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</si>
  <si>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</si>
  <si>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</si>
  <si>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</si>
  <si>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</si>
  <si>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</si>
  <si>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</si>
  <si>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</si>
  <si>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</si>
  <si>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</si>
  <si>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</si>
  <si>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</si>
  <si>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</si>
  <si>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</si>
  <si>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</si>
  <si>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</si>
  <si>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</si>
  <si>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</si>
  <si>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</si>
  <si>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</si>
  <si>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</si>
  <si>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</si>
  <si>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</si>
  <si>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</si>
  <si>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</si>
  <si>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</si>
  <si>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</si>
  <si>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</si>
  <si>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</si>
  <si>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</si>
  <si>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</si>
  <si>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</si>
  <si>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</si>
  <si>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</si>
  <si>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</si>
  <si>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</si>
  <si>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</si>
  <si>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</si>
  <si>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</si>
  <si>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</si>
  <si>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</si>
  <si>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</si>
  <si>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</si>
  <si>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</si>
  <si>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</si>
  <si>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</si>
  <si>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</si>
  <si>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</si>
  <si>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</si>
  <si>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</si>
  <si>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</si>
  <si>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</si>
  <si>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</si>
  <si>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</si>
  <si>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</si>
  <si>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</si>
  <si>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</si>
  <si>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</si>
  <si>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</si>
  <si>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</si>
  <si>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</si>
  <si>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</si>
  <si>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</si>
  <si>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</si>
  <si>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</si>
  <si>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</si>
  <si>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</si>
  <si>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</si>
  <si>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</si>
  <si>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</si>
  <si>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</si>
  <si>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</si>
  <si>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</si>
  <si>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</si>
  <si>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</si>
  <si>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</si>
  <si>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</si>
  <si>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</si>
  <si>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</si>
  <si>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</si>
  <si>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</si>
  <si>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</si>
  <si>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</si>
  <si>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</si>
  <si>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</si>
  <si>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</si>
  <si>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</si>
  <si>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</si>
  <si>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</si>
  <si>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</si>
  <si>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</si>
  <si>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</si>
  <si>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</si>
  <si>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</si>
  <si>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</si>
  <si>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</si>
  <si>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</si>
  <si>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</si>
  <si>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</si>
  <si>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</si>
  <si>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</si>
  <si>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</si>
  <si>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</si>
  <si>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</si>
  <si>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</si>
  <si>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</si>
  <si>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</si>
  <si>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</si>
  <si>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</si>
  <si>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</si>
  <si>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</si>
  <si>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</si>
  <si>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</si>
  <si>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</si>
  <si>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</si>
  <si>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</si>
  <si>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</si>
  <si>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</si>
  <si>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</si>
  <si>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</si>
  <si>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</si>
  <si>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</si>
  <si>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</si>
  <si>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</si>
  <si>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</si>
  <si>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</si>
  <si>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</si>
  <si>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</si>
  <si>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</si>
  <si>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</si>
  <si>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</si>
  <si>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</si>
  <si>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</si>
  <si>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</si>
  <si>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</si>
  <si>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</si>
  <si>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</si>
  <si>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</si>
  <si>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</si>
  <si>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</si>
  <si>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</si>
  <si>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</si>
  <si>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</si>
  <si>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</si>
  <si>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</si>
  <si>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</si>
  <si>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</si>
  <si>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</si>
  <si>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</si>
  <si>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</si>
  <si>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</si>
  <si>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</si>
  <si>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</si>
  <si>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</si>
  <si>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</si>
  <si>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</si>
  <si>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</si>
  <si>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</si>
  <si>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</si>
  <si>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</si>
  <si>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</si>
  <si>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</si>
  <si>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</si>
  <si>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</si>
  <si>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</si>
  <si>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</si>
  <si>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</si>
  <si>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</si>
  <si>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</si>
  <si>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</si>
  <si>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</si>
  <si>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</si>
  <si>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</si>
  <si>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</si>
  <si>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</si>
  <si>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</si>
  <si>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</si>
  <si>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</si>
  <si>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</si>
  <si>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</si>
  <si>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</si>
  <si>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</si>
  <si>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</si>
  <si>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</si>
  <si>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</si>
  <si>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</si>
  <si>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</si>
  <si>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</si>
  <si>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</si>
  <si>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</si>
  <si>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</si>
  <si>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</si>
  <si>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</si>
  <si>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</si>
  <si>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</si>
  <si>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</si>
  <si>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</si>
  <si>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</si>
  <si>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</si>
  <si>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</si>
  <si>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</si>
  <si>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</si>
  <si>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</si>
  <si>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</si>
  <si>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</si>
  <si>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</si>
  <si>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</si>
  <si>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</si>
  <si>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</si>
  <si>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</si>
  <si>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</si>
  <si>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</si>
  <si>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</si>
  <si>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</si>
  <si>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</si>
  <si>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</si>
  <si>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</si>
  <si>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</si>
  <si>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</si>
  <si>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</si>
  <si>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</si>
  <si>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</si>
  <si>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</si>
  <si>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</si>
  <si>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</si>
  <si>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</si>
  <si>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</si>
  <si>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</si>
  <si>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</si>
  <si>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</si>
  <si>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</si>
  <si>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</si>
  <si>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</si>
  <si>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</si>
  <si>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</si>
  <si>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</si>
  <si>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</si>
  <si>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</si>
  <si>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</si>
  <si>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</si>
  <si>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</si>
  <si>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</si>
  <si>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</si>
  <si>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</si>
  <si>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</si>
  <si>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</si>
  <si>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</si>
  <si>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</si>
  <si>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</si>
  <si>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</si>
  <si>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</si>
  <si>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</si>
  <si>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</si>
  <si>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</si>
  <si>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</si>
  <si>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</si>
  <si>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</si>
  <si>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</si>
  <si>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</si>
  <si>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</si>
  <si>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</si>
  <si>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</si>
  <si>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</si>
  <si>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</si>
  <si>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</si>
  <si>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</si>
  <si>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</si>
  <si>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</si>
  <si>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</si>
  <si>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</si>
  <si>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</si>
  <si>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</si>
  <si>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</si>
  <si>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</si>
  <si>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</si>
  <si>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</si>
  <si>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</si>
  <si>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</si>
  <si>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</si>
  <si>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</si>
  <si>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</si>
  <si>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</si>
  <si>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</si>
  <si>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</si>
  <si>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</si>
  <si>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</si>
  <si>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</si>
  <si>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</si>
  <si>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</si>
  <si>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</si>
  <si>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</si>
  <si>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</si>
  <si>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</si>
  <si>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</si>
  <si>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</si>
  <si>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</si>
  <si>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</si>
  <si>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</si>
  <si>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</si>
  <si>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</si>
  <si>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</si>
  <si>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</si>
  <si>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</si>
  <si>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</si>
  <si>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</si>
  <si>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</si>
  <si>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</si>
  <si>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</si>
  <si>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</si>
  <si>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</si>
  <si>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</si>
  <si>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</si>
  <si>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</si>
  <si>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</si>
  <si>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</si>
  <si>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</si>
  <si>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</si>
  <si>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</si>
  <si>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</si>
  <si>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</si>
  <si>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</si>
  <si>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</si>
  <si>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</si>
  <si>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</si>
  <si>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</si>
  <si>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</si>
  <si>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</si>
  <si>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</si>
  <si>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</si>
  <si>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</si>
  <si>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</si>
  <si>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</si>
  <si>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</si>
  <si>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</si>
  <si>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</si>
  <si>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</si>
  <si>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</si>
  <si>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</si>
  <si>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</si>
  <si>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</si>
  <si>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</si>
  <si>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</si>
  <si>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</si>
  <si>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</si>
  <si>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</si>
  <si>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</si>
  <si>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</si>
  <si>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</si>
  <si>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</si>
  <si>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</si>
  <si>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</si>
  <si>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</si>
  <si>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</si>
  <si>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</si>
  <si>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</si>
  <si>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</si>
  <si>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</si>
  <si>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</si>
  <si>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</si>
  <si>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</si>
  <si>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</si>
  <si>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</si>
  <si>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</si>
  <si>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</si>
  <si>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</si>
  <si>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</si>
  <si>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</si>
  <si>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</si>
  <si>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</si>
  <si>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</si>
  <si>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</si>
  <si>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</si>
  <si>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</si>
  <si>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</si>
  <si>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</si>
  <si>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</si>
  <si>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</si>
  <si>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</si>
  <si>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</si>
  <si>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</si>
  <si>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</si>
  <si>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</si>
  <si>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</si>
  <si>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</si>
  <si>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</si>
  <si>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</si>
  <si>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</si>
  <si>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</si>
  <si>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</si>
  <si>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</si>
  <si>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</si>
  <si>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</si>
  <si>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</si>
  <si>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</si>
  <si>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</si>
  <si>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</si>
  <si>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</si>
  <si>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</si>
  <si>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</si>
  <si>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</si>
  <si>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</si>
  <si>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</si>
  <si>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</si>
  <si>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</si>
  <si>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</si>
  <si>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</si>
  <si>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</si>
  <si>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</si>
  <si>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</si>
  <si>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</si>
  <si>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</si>
  <si>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</si>
  <si>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</si>
  <si>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</si>
  <si>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</si>
  <si>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</si>
  <si>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</si>
  <si>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</si>
  <si>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</si>
  <si>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</si>
  <si>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</si>
  <si>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</si>
  <si>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</si>
  <si>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</si>
  <si>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</si>
  <si>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</si>
  <si>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</si>
  <si>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</si>
  <si>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</si>
  <si>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</si>
  <si>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</si>
  <si>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</si>
  <si>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</si>
  <si>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</si>
  <si>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</si>
  <si>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</si>
  <si>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</si>
  <si>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</si>
  <si>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</si>
  <si>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</si>
  <si>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</si>
  <si>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</si>
  <si>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</si>
  <si>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</si>
  <si>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</si>
  <si>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</si>
  <si>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</si>
  <si>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</si>
  <si>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</si>
  <si>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</si>
  <si>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</si>
  <si>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</si>
  <si>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</si>
  <si>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</si>
  <si>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</si>
  <si>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</si>
  <si>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</si>
  <si>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</si>
  <si>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</si>
  <si>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</si>
  <si>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</si>
  <si>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</si>
  <si>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</si>
  <si>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</si>
  <si>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</si>
  <si>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</si>
  <si>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</si>
  <si>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</si>
  <si>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</si>
  <si>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</si>
  <si>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</si>
  <si>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</si>
  <si>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</si>
  <si>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</si>
  <si>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</si>
  <si>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</si>
  <si>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</si>
  <si>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</si>
  <si>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</si>
  <si>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</si>
  <si>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</si>
  <si>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</si>
  <si>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</si>
  <si>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</si>
  <si>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</si>
  <si>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</si>
  <si>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</si>
  <si>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</si>
  <si>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</si>
  <si>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</si>
  <si>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</si>
  <si>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</si>
  <si>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</si>
  <si>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</si>
  <si>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</si>
  <si>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</si>
  <si>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</si>
  <si>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</si>
  <si>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</si>
  <si>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</si>
  <si>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</si>
  <si>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</si>
  <si>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</si>
  <si>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</si>
  <si>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</si>
  <si>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</si>
  <si>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</si>
  <si>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</si>
  <si>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</si>
  <si>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</si>
  <si>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</si>
  <si>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</si>
  <si>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</si>
  <si>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</si>
  <si>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</si>
  <si>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</si>
  <si>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</si>
  <si>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</si>
  <si>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</si>
  <si>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</si>
  <si>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</si>
  <si>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</si>
  <si>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</si>
  <si>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</si>
  <si>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</si>
  <si>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</si>
  <si>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</si>
  <si>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</si>
  <si>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</si>
  <si>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</si>
  <si>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</si>
  <si>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</si>
  <si>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</si>
  <si>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</si>
  <si>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</si>
  <si>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</si>
  <si>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</si>
  <si>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</si>
  <si>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</si>
  <si>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</si>
  <si>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</si>
  <si>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</si>
  <si>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</si>
  <si>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</si>
  <si>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</si>
  <si>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</si>
  <si>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</si>
  <si>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</si>
  <si>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</si>
  <si>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</si>
  <si>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</si>
  <si>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</si>
  <si>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</si>
  <si>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</si>
  <si>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</si>
  <si>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</si>
  <si>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</si>
  <si>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</si>
  <si>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</si>
  <si>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</si>
  <si>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</si>
  <si>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</si>
  <si>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</si>
  <si>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</si>
  <si>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</si>
  <si>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</si>
  <si>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</si>
  <si>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</si>
  <si>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</si>
  <si>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</si>
  <si>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</si>
  <si>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</si>
  <si>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</si>
  <si>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</si>
  <si>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</si>
  <si>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</si>
  <si>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</si>
  <si>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</si>
  <si>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</si>
  <si>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</si>
  <si>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</si>
  <si>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</si>
  <si>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</si>
  <si>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</si>
  <si>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</si>
  <si>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</si>
  <si>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</si>
  <si>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</si>
  <si>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</si>
  <si>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</si>
  <si>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</si>
  <si>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</si>
  <si>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</si>
  <si>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</si>
  <si>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</si>
  <si>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</si>
  <si>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</si>
  <si>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</si>
  <si>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</si>
  <si>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</si>
  <si>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</si>
  <si>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</si>
  <si>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</si>
  <si>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</si>
  <si>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</si>
  <si>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</si>
  <si>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</si>
  <si>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</si>
  <si>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</si>
  <si>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</si>
  <si>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</si>
  <si>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</si>
  <si>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</si>
  <si>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</si>
  <si>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</si>
  <si>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</si>
  <si>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</si>
  <si>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</si>
  <si>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</si>
  <si>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</si>
  <si>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</si>
  <si>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</si>
  <si>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</si>
  <si>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</si>
  <si>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</si>
  <si>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</si>
  <si>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</si>
  <si>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</si>
  <si>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</si>
  <si>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</si>
  <si>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</si>
  <si>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</si>
  <si>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</si>
  <si>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</si>
  <si>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</si>
  <si>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</si>
  <si>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</si>
  <si>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</si>
  <si>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</si>
  <si>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</si>
  <si>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</si>
  <si>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</si>
  <si>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</si>
  <si>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</si>
  <si>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</si>
  <si>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</si>
  <si>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</si>
  <si>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</si>
  <si>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</si>
  <si>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</si>
  <si>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</si>
  <si>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</si>
  <si>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</si>
  <si>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</si>
  <si>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</si>
  <si>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</si>
  <si>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</si>
  <si>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</si>
  <si>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</si>
  <si>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</si>
  <si>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</si>
  <si>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</si>
  <si>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</si>
  <si>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</si>
  <si>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</si>
  <si>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</si>
  <si>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</si>
  <si>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</si>
  <si>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</si>
  <si>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</si>
  <si>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</si>
  <si>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</si>
  <si>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</si>
  <si>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</si>
  <si>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</si>
  <si>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</si>
  <si>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</si>
  <si>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</si>
  <si>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</si>
  <si>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</si>
  <si>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</si>
  <si>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</si>
  <si>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</si>
  <si>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</si>
  <si>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</si>
  <si>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</si>
  <si>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</si>
  <si>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</si>
  <si>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</si>
  <si>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</si>
  <si>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</si>
  <si>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</si>
  <si>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</si>
  <si>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</si>
  <si>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</si>
  <si>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</si>
  <si>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</si>
  <si>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</si>
  <si>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</si>
  <si>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</si>
  <si>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</si>
  <si>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</si>
  <si>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</si>
  <si>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</si>
  <si>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</si>
  <si>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</si>
  <si>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</si>
  <si>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</si>
  <si>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</si>
  <si>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</si>
  <si>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</si>
  <si>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</si>
  <si>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</si>
  <si>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</si>
  <si>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</si>
  <si>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</si>
  <si>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</si>
  <si>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</si>
  <si>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</si>
  <si>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</si>
  <si>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</si>
  <si>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</si>
  <si>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</si>
  <si>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</si>
  <si>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</si>
  <si>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</si>
  <si>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</si>
  <si>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</si>
  <si>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</si>
  <si>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</si>
  <si>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</si>
  <si>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</si>
  <si>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</si>
  <si>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</si>
  <si>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</si>
  <si>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</si>
  <si>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</si>
  <si>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</si>
  <si>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</si>
  <si>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</si>
  <si>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</si>
  <si>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</si>
  <si>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</si>
  <si>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</si>
  <si>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</si>
  <si>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</si>
  <si>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</si>
  <si>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</si>
  <si>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</si>
  <si>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</si>
  <si>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</si>
  <si>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</si>
  <si>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</si>
  <si>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</si>
  <si>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</si>
  <si>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</si>
  <si>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</si>
  <si>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</si>
  <si>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</si>
  <si>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</si>
  <si>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</si>
  <si>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</si>
  <si>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</si>
  <si>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</si>
  <si>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</si>
  <si>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</si>
  <si>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</si>
  <si>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</si>
  <si>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</si>
  <si>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</si>
  <si>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</si>
  <si>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</si>
  <si>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</si>
  <si>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</si>
  <si>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</si>
  <si>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</si>
  <si>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</si>
  <si>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</si>
  <si>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</si>
  <si>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</si>
  <si>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</si>
  <si>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</si>
  <si>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</si>
  <si>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</si>
  <si>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</si>
  <si>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</si>
  <si>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</si>
  <si>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</si>
  <si>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</si>
  <si>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</si>
  <si>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</si>
  <si>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</si>
  <si>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</si>
  <si>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</si>
  <si>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</si>
  <si>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</si>
  <si>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</si>
  <si>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</si>
  <si>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</si>
  <si>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</si>
  <si>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</si>
  <si>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</si>
  <si>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</si>
  <si>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</si>
  <si>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</si>
  <si>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</si>
  <si>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</si>
  <si>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</si>
  <si>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</si>
  <si>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</si>
  <si>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</si>
  <si>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</si>
  <si>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</si>
  <si>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</si>
  <si>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</si>
  <si>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</si>
  <si>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</si>
  <si>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</si>
  <si>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</si>
  <si>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</si>
  <si>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</si>
  <si>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</si>
  <si>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</si>
  <si>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</si>
  <si>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</si>
  <si>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</si>
  <si>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</si>
  <si>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</si>
  <si>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</si>
  <si>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</si>
  <si>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</si>
  <si>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</si>
  <si>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</si>
  <si>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</si>
  <si>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</si>
  <si>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</si>
  <si>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</si>
  <si>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</si>
  <si>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</si>
  <si>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</si>
  <si>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</si>
  <si>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</si>
  <si>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</si>
  <si>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</si>
  <si>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</si>
  <si>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</si>
  <si>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</si>
  <si>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</si>
  <si>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</si>
  <si>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</si>
  <si>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</si>
  <si>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</si>
  <si>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</si>
  <si>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</si>
  <si>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</si>
  <si>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</si>
  <si>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</si>
  <si>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</si>
  <si>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</si>
  <si>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</si>
  <si>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</si>
  <si>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</si>
  <si>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</si>
  <si>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</si>
  <si>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</si>
  <si>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</si>
  <si>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</si>
  <si>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</si>
  <si>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</si>
  <si>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</si>
  <si>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</si>
  <si>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</si>
  <si>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</si>
  <si>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</si>
  <si>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</si>
  <si>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</si>
  <si>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</si>
  <si>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</si>
  <si>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</si>
  <si>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</si>
  <si>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</si>
  <si>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</si>
  <si>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</si>
  <si>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</si>
  <si>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</si>
  <si>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</si>
  <si>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</si>
  <si>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</si>
  <si>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</si>
  <si>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</si>
  <si>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</si>
  <si>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</si>
  <si>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</si>
  <si>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</si>
  <si>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</si>
  <si>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</si>
  <si>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</si>
  <si>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</si>
  <si>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</si>
  <si>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</si>
  <si>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</si>
  <si>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</si>
  <si>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</si>
  <si>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</si>
  <si>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</si>
  <si>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</si>
  <si>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</si>
  <si>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</si>
  <si>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</si>
  <si>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</si>
  <si>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</si>
  <si>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</si>
  <si>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</si>
  <si>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</si>
  <si>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</si>
  <si>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</si>
  <si>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</si>
  <si>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</si>
  <si>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</si>
  <si>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</si>
  <si>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</si>
  <si>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</si>
  <si>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</si>
  <si>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</si>
  <si>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</si>
  <si>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</si>
  <si>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</si>
  <si>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</si>
  <si>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</si>
  <si>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</si>
  <si>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</si>
  <si>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</si>
  <si>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</si>
  <si>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</si>
  <si>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</si>
  <si>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</si>
  <si>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</si>
  <si>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</si>
  <si>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</si>
  <si>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</si>
  <si>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</si>
  <si>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</si>
  <si>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</si>
  <si>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</si>
  <si>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</si>
  <si>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</si>
  <si>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</si>
  <si>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</si>
  <si>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</si>
  <si>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</si>
  <si>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</si>
  <si>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</si>
  <si>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</si>
  <si>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</si>
  <si>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</si>
  <si>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</si>
  <si>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</si>
  <si>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</si>
  <si>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</si>
  <si>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</si>
  <si>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</si>
  <si>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</si>
  <si>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</si>
  <si>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</si>
  <si>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</si>
  <si>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</si>
  <si>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</si>
  <si>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</si>
  <si>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</si>
  <si>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</si>
  <si>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</si>
  <si>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</si>
  <si>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</si>
  <si>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</si>
  <si>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</si>
  <si>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</si>
  <si>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</si>
  <si>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</si>
  <si>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</si>
  <si>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</si>
  <si>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</si>
  <si>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</si>
  <si>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</si>
  <si>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</si>
  <si>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</si>
  <si>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</si>
  <si>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</si>
  <si>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</si>
  <si>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</si>
  <si>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</si>
  <si>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</si>
  <si>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</si>
  <si>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</si>
  <si>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</si>
  <si>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</si>
  <si>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</si>
  <si>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</si>
  <si>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</si>
  <si>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</si>
  <si>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</si>
  <si>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</si>
  <si>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</si>
  <si>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</si>
  <si>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</si>
  <si>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</si>
  <si>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</si>
  <si>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</si>
  <si>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</si>
  <si>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</si>
  <si>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</si>
  <si>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</si>
  <si>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</si>
  <si>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</si>
  <si>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</si>
  <si>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</si>
  <si>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</si>
  <si>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</si>
  <si>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</si>
  <si>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</si>
  <si>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</si>
  <si>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</si>
  <si>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</si>
  <si>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</si>
  <si>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</si>
  <si>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</si>
  <si>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</si>
  <si>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</si>
  <si>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</si>
  <si>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</si>
  <si>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</si>
  <si>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</si>
  <si>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</si>
  <si>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</si>
  <si>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</si>
  <si>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</si>
  <si>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</si>
  <si>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</si>
  <si>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</si>
  <si>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</si>
  <si>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</si>
  <si>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</si>
  <si>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</si>
  <si>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</si>
  <si>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</si>
  <si>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</si>
  <si>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</si>
  <si>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</si>
  <si>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</si>
  <si>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</si>
  <si>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</si>
  <si>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</si>
  <si>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</si>
  <si>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</si>
  <si>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</si>
  <si>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</si>
  <si>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</si>
  <si>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</si>
  <si>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</si>
  <si>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</si>
  <si>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</si>
  <si>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</si>
  <si>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</si>
  <si>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</si>
  <si>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</si>
  <si>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</si>
  <si>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</si>
  <si>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</si>
  <si>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</si>
  <si>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</si>
  <si>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</si>
  <si>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</si>
  <si>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</si>
  <si>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</si>
  <si>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</si>
  <si>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</si>
  <si>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</si>
  <si>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</si>
  <si>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</si>
  <si>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</si>
  <si>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</si>
  <si>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</si>
  <si>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</si>
  <si>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</si>
  <si>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</si>
  <si>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</si>
  <si>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</si>
  <si>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</si>
  <si>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</si>
  <si>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</si>
  <si>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</si>
  <si>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</si>
  <si>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</si>
  <si>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</si>
  <si>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</si>
  <si>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</si>
  <si>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</si>
  <si>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</si>
  <si>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</si>
  <si>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</si>
  <si>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</si>
  <si>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</si>
  <si>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</si>
  <si>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</si>
  <si>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</si>
  <si>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</si>
  <si>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</si>
  <si>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</si>
  <si>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</si>
  <si>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</si>
  <si>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</si>
  <si>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</si>
  <si>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</si>
  <si>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</si>
  <si>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</si>
  <si>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</si>
  <si>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</si>
  <si>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</si>
  <si>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</si>
  <si>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</si>
  <si>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</si>
  <si>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</si>
  <si>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</si>
  <si>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</si>
  <si>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</si>
  <si>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</si>
  <si>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</si>
  <si>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</si>
  <si>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</si>
  <si>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</si>
  <si>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</si>
  <si>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</si>
  <si>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</si>
  <si>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</si>
  <si>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</si>
  <si>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</si>
  <si>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</si>
  <si>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</si>
  <si>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</si>
  <si>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</si>
  <si>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</si>
  <si>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</si>
  <si>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</si>
  <si>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</si>
  <si>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</si>
  <si>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</si>
  <si>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</si>
  <si>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</si>
  <si>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</si>
  <si>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</si>
  <si>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</si>
  <si>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</si>
  <si>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</si>
  <si>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</si>
  <si>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</si>
  <si>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</si>
  <si>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</si>
  <si>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</si>
  <si>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</si>
  <si>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</si>
  <si>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</si>
  <si>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</si>
  <si>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</si>
  <si>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</si>
  <si>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</si>
  <si>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</si>
  <si>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</si>
  <si>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</si>
  <si>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</si>
  <si>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</si>
  <si>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</si>
  <si>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</si>
  <si>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</si>
  <si>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</si>
  <si>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</si>
  <si>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</si>
  <si>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</si>
  <si>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</si>
  <si>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</si>
  <si>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</si>
  <si>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</si>
  <si>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</si>
  <si>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</si>
  <si>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</si>
  <si>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</si>
  <si>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</si>
  <si>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</si>
  <si>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</si>
  <si>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</si>
  <si>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</si>
  <si>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</si>
  <si>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</si>
  <si>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</si>
  <si>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</si>
  <si>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</si>
  <si>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</si>
  <si>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</si>
  <si>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</si>
  <si>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</si>
  <si>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</si>
  <si>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</si>
  <si>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</si>
  <si>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</si>
  <si>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</si>
  <si>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</si>
  <si>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</si>
  <si>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</si>
  <si>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</si>
  <si>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</si>
  <si>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</si>
  <si>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</si>
  <si>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</si>
  <si>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</si>
  <si>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</si>
  <si>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</si>
  <si>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</si>
  <si>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</si>
  <si>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</si>
  <si>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</si>
  <si>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</si>
  <si>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</si>
  <si>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</si>
  <si>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</si>
  <si>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</si>
  <si>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</si>
  <si>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</si>
  <si>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</si>
  <si>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</si>
  <si>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</si>
  <si>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</si>
  <si>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</si>
  <si>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</si>
  <si>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</si>
  <si>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</si>
  <si>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</si>
  <si>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</si>
  <si>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</si>
  <si>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</si>
  <si>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</si>
  <si>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</si>
  <si>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</si>
  <si>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</si>
  <si>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</si>
  <si>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</si>
  <si>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</si>
  <si>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</si>
  <si>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</si>
  <si>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</si>
  <si>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</si>
  <si>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</si>
  <si>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</si>
  <si>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</si>
  <si>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</si>
  <si>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</si>
  <si>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</si>
  <si>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</si>
  <si>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</si>
  <si>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</si>
  <si>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</si>
  <si>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</si>
  <si>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</si>
  <si>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</si>
  <si>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</si>
  <si>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</si>
  <si>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</si>
  <si>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</si>
  <si>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</si>
  <si>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</si>
  <si>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</si>
  <si>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</si>
  <si>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</si>
  <si>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</si>
  <si>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</si>
  <si>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</si>
  <si>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</si>
  <si>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</si>
  <si>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</si>
  <si>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</si>
  <si>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</si>
  <si>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</si>
  <si>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</si>
  <si>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</si>
  <si>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</si>
  <si>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</si>
  <si>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</si>
  <si>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</si>
  <si>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</si>
  <si>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</si>
  <si>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</si>
  <si>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</si>
  <si>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</si>
  <si>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</si>
  <si>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</si>
  <si>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</si>
  <si>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</si>
  <si>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</si>
  <si>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</si>
  <si>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</si>
  <si>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</si>
  <si>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</si>
  <si>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</si>
  <si>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</si>
  <si>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</si>
  <si>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</si>
  <si>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</si>
  <si>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</si>
  <si>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</si>
  <si>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</si>
  <si>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</si>
  <si>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</si>
  <si>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</si>
  <si>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</si>
  <si>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</si>
  <si>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</si>
  <si>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</si>
  <si>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</si>
  <si>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</si>
  <si>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</si>
  <si>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</si>
  <si>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</si>
  <si>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</si>
  <si>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</si>
  <si>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</si>
  <si>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</si>
  <si>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</si>
  <si>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</si>
  <si>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</si>
  <si>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</si>
  <si>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</si>
  <si>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</si>
  <si>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</si>
  <si>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</si>
  <si>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</si>
  <si>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</si>
  <si>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</si>
  <si>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</si>
  <si>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</si>
  <si>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</si>
  <si>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</si>
  <si>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</si>
  <si>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</si>
  <si>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</si>
  <si>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</si>
  <si>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</si>
  <si>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</si>
  <si>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</si>
  <si>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</si>
  <si>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</si>
  <si>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</si>
  <si>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</si>
  <si>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</si>
  <si>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</si>
  <si>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</si>
  <si>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</si>
  <si>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</si>
  <si>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</si>
  <si>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</si>
  <si>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</si>
  <si>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</si>
  <si>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</si>
  <si>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</si>
  <si>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</si>
  <si>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</si>
  <si>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</si>
  <si>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</si>
  <si>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</si>
  <si>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</si>
  <si>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</si>
  <si>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</si>
  <si>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</si>
  <si>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</si>
  <si>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</si>
  <si>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</si>
  <si>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</si>
  <si>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</si>
  <si>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</si>
  <si>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</si>
  <si>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</si>
  <si>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</si>
  <si>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</si>
  <si>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</si>
  <si>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</si>
  <si>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</si>
  <si>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</si>
  <si>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</si>
  <si>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</si>
  <si>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</si>
  <si>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</si>
  <si>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</si>
  <si>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</si>
  <si>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</si>
  <si>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</si>
  <si>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</si>
  <si>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</si>
  <si>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</si>
  <si>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</si>
  <si>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</si>
  <si>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</si>
  <si>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</si>
  <si>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</si>
  <si>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</si>
  <si>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</si>
  <si>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</si>
  <si>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</si>
  <si>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</si>
  <si>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</si>
  <si>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</si>
  <si>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</si>
  <si>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</si>
  <si>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</si>
  <si>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</si>
  <si>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</si>
  <si>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</si>
  <si>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</si>
  <si>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</si>
  <si>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</si>
  <si>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</si>
  <si>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</si>
  <si>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</si>
  <si>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</si>
  <si>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</si>
  <si>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</si>
  <si>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</si>
  <si>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</si>
  <si>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</si>
  <si>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</si>
  <si>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</si>
  <si>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</si>
  <si>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</si>
  <si>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</si>
  <si>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</si>
  <si>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</si>
  <si>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</si>
  <si>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</si>
  <si>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</si>
  <si>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</si>
  <si>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</si>
  <si>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</si>
  <si>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</si>
  <si>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</si>
  <si>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</si>
  <si>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</si>
  <si>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</si>
  <si>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</si>
  <si>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</si>
  <si>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</si>
  <si>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</si>
  <si>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</si>
  <si>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</si>
  <si>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</si>
  <si>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</si>
  <si>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</si>
  <si>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</si>
  <si>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</si>
  <si>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</si>
  <si>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</si>
  <si>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</si>
  <si>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</si>
  <si>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</si>
  <si>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</si>
  <si>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</si>
  <si>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</si>
  <si>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</si>
  <si>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</si>
  <si>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</si>
  <si>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</si>
  <si>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</si>
  <si>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</si>
  <si>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</si>
  <si>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</si>
  <si>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</si>
  <si>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</si>
  <si>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</si>
  <si>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</si>
  <si>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</si>
  <si>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</si>
  <si>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</si>
  <si>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</si>
  <si>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</si>
  <si>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</si>
  <si>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</si>
  <si>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</si>
  <si>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</si>
  <si>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</si>
  <si>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</si>
  <si>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</si>
  <si>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</si>
  <si>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</si>
  <si>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</si>
  <si>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</si>
  <si>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</si>
  <si>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</si>
  <si>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</si>
  <si>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</si>
  <si>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</si>
  <si>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</si>
  <si>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</si>
  <si>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</si>
  <si>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</si>
  <si>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</si>
  <si>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</si>
  <si>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</si>
  <si>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</si>
  <si>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</si>
  <si>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</si>
  <si>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</si>
  <si>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</si>
  <si>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</si>
  <si>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</si>
  <si>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</si>
  <si>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</si>
  <si>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</si>
  <si>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</si>
  <si>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</si>
  <si>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</si>
  <si>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</si>
  <si>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</si>
  <si>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</si>
  <si>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</si>
  <si>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</si>
  <si>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</si>
  <si>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</si>
  <si>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</si>
  <si>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</si>
  <si>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</si>
  <si>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</si>
  <si>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</si>
  <si>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</si>
  <si>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</si>
  <si>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</si>
  <si>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</si>
  <si>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</si>
  <si>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</si>
  <si>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</si>
  <si>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</si>
  <si>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</si>
  <si>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</si>
  <si>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</si>
  <si>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</si>
  <si>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</si>
  <si>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</si>
  <si>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</si>
  <si>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</si>
  <si>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</si>
  <si>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</si>
  <si>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</si>
  <si>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</si>
  <si>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</si>
  <si>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</si>
  <si>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</si>
  <si>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</si>
  <si>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</si>
  <si>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</si>
  <si>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</si>
  <si>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</si>
  <si>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</si>
  <si>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</si>
  <si>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</si>
  <si>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</si>
  <si>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</si>
  <si>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</si>
  <si>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</si>
  <si>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</si>
  <si>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</si>
  <si>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</si>
  <si>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</si>
  <si>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</si>
  <si>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</si>
  <si>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</si>
  <si>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</si>
  <si>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</si>
  <si>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</si>
  <si>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</si>
  <si>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</si>
  <si>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</si>
  <si>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</si>
  <si>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</si>
  <si>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</si>
  <si>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</si>
  <si>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</si>
  <si>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</si>
  <si>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</si>
  <si>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</si>
  <si>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</si>
  <si>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</si>
  <si>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</si>
  <si>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</si>
  <si>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</si>
  <si>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</si>
  <si>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</si>
  <si>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</si>
  <si>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</si>
  <si>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</si>
  <si>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</si>
  <si>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</si>
  <si>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</si>
  <si>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</si>
  <si>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</si>
  <si>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</si>
  <si>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</si>
  <si>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</si>
  <si>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</si>
  <si>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</si>
  <si>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</si>
  <si>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</si>
  <si>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</si>
  <si>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</si>
  <si>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</si>
  <si>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</si>
  <si>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</si>
  <si>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</si>
  <si>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</si>
  <si>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</si>
  <si>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</si>
  <si>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</si>
  <si>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</si>
  <si>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</si>
  <si>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</si>
  <si>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</si>
  <si>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</si>
  <si>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</si>
  <si>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</si>
  <si>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</si>
  <si>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</si>
  <si>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</si>
  <si>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</si>
  <si>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</si>
  <si>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</si>
  <si>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</si>
  <si>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</si>
  <si>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</si>
  <si>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</si>
  <si>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</si>
  <si>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</si>
  <si>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</si>
  <si>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</si>
  <si>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</si>
  <si>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</si>
  <si>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</si>
  <si>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</si>
  <si>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</si>
  <si>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</si>
  <si>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</si>
  <si>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</si>
  <si>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</si>
  <si>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</si>
  <si>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</si>
  <si>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</si>
  <si>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</si>
  <si>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</si>
  <si>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</si>
  <si>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</si>
  <si>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</si>
  <si>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</si>
  <si>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</si>
  <si>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</si>
  <si>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</si>
  <si>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</si>
  <si>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</si>
  <si>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</si>
  <si>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</si>
  <si>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</si>
  <si>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</si>
  <si>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</si>
  <si>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</si>
  <si>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</si>
  <si>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</si>
  <si>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</si>
  <si>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</si>
  <si>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</si>
  <si>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</si>
  <si>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</si>
  <si>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</si>
  <si>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</si>
  <si>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</si>
  <si>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</si>
  <si>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</si>
  <si>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</si>
  <si>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</si>
  <si>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</si>
  <si>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</si>
  <si>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</si>
  <si>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</si>
  <si>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</si>
  <si>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</si>
  <si>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</si>
  <si>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</si>
  <si>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</si>
  <si>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</si>
  <si>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</si>
  <si>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</si>
  <si>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</si>
  <si>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</si>
  <si>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</si>
  <si>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</si>
  <si>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</si>
  <si>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</si>
  <si>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</si>
  <si>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</si>
  <si>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</si>
  <si>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</si>
  <si>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</si>
  <si>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</si>
  <si>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</si>
  <si>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</si>
  <si>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</si>
  <si>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</si>
  <si>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</si>
  <si>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</si>
  <si>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</si>
  <si>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</si>
  <si>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</si>
  <si>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</si>
  <si>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</si>
  <si>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</si>
  <si>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</si>
  <si>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</si>
  <si>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</si>
  <si>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</si>
  <si>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</si>
  <si>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</si>
  <si>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</si>
  <si>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</si>
  <si>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</si>
  <si>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</si>
  <si>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</si>
  <si>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</si>
  <si>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</si>
  <si>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</si>
  <si>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</si>
  <si>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</si>
  <si>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</si>
  <si>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</si>
  <si>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</si>
  <si>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</si>
  <si>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</si>
  <si>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</si>
  <si>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</si>
  <si>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</si>
  <si>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</si>
  <si>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</si>
  <si>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</si>
  <si>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</si>
  <si>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</si>
  <si>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</si>
  <si>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</si>
  <si>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</si>
  <si>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</si>
  <si>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</si>
  <si>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</si>
  <si>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</si>
  <si>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</si>
  <si>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</si>
  <si>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</si>
  <si>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</si>
  <si>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</si>
  <si>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</si>
  <si>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</si>
  <si>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</si>
  <si>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</si>
  <si>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</si>
  <si>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</si>
  <si>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</si>
  <si>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</si>
  <si>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</si>
  <si>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</si>
  <si>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</si>
  <si>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</si>
  <si>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</si>
  <si>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</si>
  <si>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</si>
  <si>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</si>
  <si>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</si>
  <si>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</si>
  <si>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</si>
  <si>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</si>
  <si>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</si>
  <si>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</si>
  <si>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</si>
  <si>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</si>
  <si>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</si>
  <si>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</si>
  <si>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</si>
  <si>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</si>
  <si>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</si>
  <si>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</si>
  <si>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</si>
  <si>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</si>
  <si>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</si>
  <si>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</si>
  <si>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</si>
  <si>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</si>
  <si>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</si>
  <si>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</si>
  <si>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</si>
  <si>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</si>
  <si>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</si>
  <si>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</si>
  <si>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</si>
  <si>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</si>
  <si>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</si>
  <si>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</si>
  <si>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</si>
  <si>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</si>
  <si>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</si>
  <si>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</si>
  <si>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</si>
  <si>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</si>
  <si>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</si>
  <si>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</si>
  <si>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</si>
  <si>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</si>
  <si>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</si>
  <si>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</si>
  <si>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</si>
  <si>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</si>
  <si>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</si>
  <si>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</si>
  <si>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</si>
  <si>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</si>
  <si>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</si>
  <si>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</si>
  <si>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</si>
  <si>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</si>
  <si>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</si>
  <si>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</si>
  <si>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</si>
  <si>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</si>
  <si>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</si>
  <si>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</si>
  <si>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</si>
  <si>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</si>
  <si>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</si>
  <si>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</si>
  <si>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</si>
  <si>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</si>
  <si>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</si>
  <si>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</si>
  <si>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</si>
  <si>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</si>
  <si>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</si>
  <si>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</si>
  <si>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</si>
  <si>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</si>
  <si>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</si>
  <si>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</si>
  <si>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</si>
  <si>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</si>
  <si>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</si>
  <si>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</si>
  <si>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</si>
  <si>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</si>
  <si>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</si>
  <si>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</si>
  <si>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</si>
  <si>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</si>
  <si>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</si>
  <si>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</si>
  <si>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</si>
  <si>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</si>
  <si>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</si>
  <si>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</si>
  <si>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</si>
  <si>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</si>
  <si>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</si>
  <si>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</si>
  <si>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</si>
  <si>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</si>
  <si>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</si>
  <si>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</si>
  <si>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</si>
  <si>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</si>
  <si>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</si>
  <si>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</si>
  <si>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</si>
  <si>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</si>
  <si>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</si>
  <si>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</si>
  <si>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</si>
  <si>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</si>
  <si>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</si>
  <si>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</si>
  <si>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</si>
  <si>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</si>
  <si>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</si>
  <si>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</si>
  <si>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</si>
  <si>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</si>
  <si>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</si>
  <si>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</si>
  <si>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</si>
  <si>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</si>
  <si>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</si>
  <si>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</si>
  <si>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</si>
  <si>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</si>
  <si>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</si>
  <si>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</si>
  <si>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</si>
  <si>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</si>
  <si>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</si>
  <si>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</si>
  <si>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</si>
  <si>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</si>
  <si>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</si>
  <si>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</si>
  <si>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</si>
  <si>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</si>
  <si>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</si>
  <si>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</si>
  <si>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</si>
  <si>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</si>
  <si>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</si>
  <si>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</si>
  <si>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</si>
  <si>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</si>
  <si>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</si>
  <si>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</si>
  <si>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</si>
  <si>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</si>
  <si>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</si>
  <si>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</si>
  <si>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</si>
  <si>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</si>
  <si>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</si>
  <si>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</si>
  <si>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</si>
  <si>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</si>
  <si>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</si>
  <si>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</si>
  <si>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</si>
  <si>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</si>
  <si>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</si>
  <si>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</si>
  <si>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</si>
  <si>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</si>
  <si>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</si>
  <si>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</si>
  <si>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</si>
  <si>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</si>
  <si>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</si>
  <si>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</si>
  <si>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</si>
  <si>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</si>
  <si>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</si>
  <si>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</si>
  <si>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</si>
  <si>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</si>
  <si>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</si>
  <si>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</si>
  <si>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</si>
  <si>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</si>
  <si>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</si>
  <si>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</si>
  <si>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</si>
  <si>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</si>
  <si>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</si>
  <si>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</si>
  <si>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</si>
  <si>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</si>
  <si>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</si>
  <si>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</si>
  <si>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</si>
  <si>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</si>
  <si>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</si>
  <si>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</si>
  <si>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</si>
  <si>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</si>
  <si>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</si>
  <si>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</si>
  <si>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</si>
  <si>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</si>
  <si>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</si>
  <si>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</si>
  <si>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</si>
  <si>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</si>
  <si>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</si>
  <si>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</si>
  <si>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</si>
  <si>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</si>
  <si>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</si>
  <si>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</si>
  <si>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</si>
  <si>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</si>
  <si>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</si>
  <si>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</si>
  <si>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</si>
  <si>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</si>
  <si>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</si>
  <si>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</si>
  <si>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</si>
  <si>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</si>
  <si>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</si>
  <si>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</si>
  <si>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</si>
  <si>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</si>
  <si>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</si>
  <si>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</si>
  <si>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</si>
  <si>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</si>
  <si>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</si>
  <si>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</si>
  <si>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</si>
  <si>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</si>
  <si>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</si>
  <si>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</si>
  <si>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</si>
  <si>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</si>
  <si>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</si>
  <si>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</si>
  <si>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</si>
  <si>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</si>
  <si>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</si>
  <si>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</si>
  <si>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</si>
  <si>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</si>
  <si>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</si>
  <si>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</si>
  <si>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</si>
  <si>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</si>
  <si>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</si>
  <si>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</si>
  <si>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</si>
  <si>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</si>
  <si>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</si>
  <si>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</si>
  <si>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</si>
  <si>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</si>
  <si>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</si>
  <si>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</si>
  <si>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</si>
  <si>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</si>
  <si>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</si>
  <si>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</si>
  <si>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</si>
  <si>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</si>
  <si>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</si>
  <si>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</si>
  <si>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</si>
  <si>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</si>
  <si>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</si>
  <si>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</si>
  <si>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</si>
  <si>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</si>
  <si>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</si>
  <si>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</si>
  <si>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</si>
  <si>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</si>
  <si>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</si>
  <si>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</si>
  <si>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</si>
  <si>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</si>
  <si>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</si>
  <si>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</si>
  <si>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</si>
  <si>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</si>
  <si>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</si>
  <si>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</si>
  <si>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</si>
  <si>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</si>
  <si>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</si>
  <si>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</si>
  <si>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</si>
  <si>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</si>
  <si>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</si>
  <si>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</si>
  <si>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</si>
  <si>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</si>
  <si>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</si>
  <si>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</si>
  <si>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</si>
  <si>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</si>
  <si>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</si>
  <si>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</si>
  <si>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</si>
  <si>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</si>
  <si>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</si>
  <si>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</si>
  <si>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</si>
  <si>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</si>
  <si>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</si>
  <si>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</si>
  <si>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</si>
  <si>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</si>
  <si>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</si>
  <si>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</si>
  <si>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</si>
  <si>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</si>
  <si>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</si>
  <si>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</si>
  <si>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</si>
  <si>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</si>
  <si>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</si>
  <si>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</si>
  <si>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</si>
  <si>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</si>
  <si>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</si>
  <si>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</si>
  <si>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</si>
  <si>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</si>
  <si>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</si>
  <si>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</si>
  <si>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</si>
  <si>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</si>
  <si>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</si>
  <si>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</si>
  <si>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</si>
  <si>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</si>
  <si>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</si>
  <si>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</si>
  <si>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</si>
  <si>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</si>
  <si>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</si>
  <si>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</si>
  <si>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</si>
  <si>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</si>
  <si>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</si>
  <si>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</si>
  <si>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</si>
  <si>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</si>
  <si>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</si>
  <si>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</si>
  <si>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</si>
  <si>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</si>
  <si>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</si>
  <si>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</si>
  <si>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</si>
  <si>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</si>
  <si>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</si>
  <si>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</si>
  <si>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</si>
  <si>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</si>
  <si>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</si>
  <si>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</si>
  <si>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</si>
  <si>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</si>
  <si>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</si>
  <si>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</si>
  <si>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</si>
  <si>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</si>
  <si>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</si>
  <si>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</si>
  <si>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</si>
  <si>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</si>
  <si>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</si>
  <si>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</si>
  <si>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</si>
  <si>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</si>
  <si>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</si>
  <si>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</si>
  <si>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</si>
  <si>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</si>
  <si>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</si>
  <si>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</si>
  <si>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</si>
  <si>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</si>
  <si>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</si>
  <si>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</si>
  <si>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</si>
  <si>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</si>
  <si>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</si>
  <si>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</si>
  <si>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</si>
  <si>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</si>
  <si>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</si>
  <si>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</si>
  <si>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</si>
  <si>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</si>
  <si>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</si>
  <si>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</si>
  <si>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</si>
  <si>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</si>
  <si>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</si>
  <si>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</si>
  <si>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</si>
  <si>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</si>
  <si>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</si>
  <si>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</si>
  <si>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</si>
  <si>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</si>
  <si>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</si>
  <si>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</si>
  <si>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</si>
  <si>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</si>
  <si>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</si>
  <si>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</si>
  <si>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</si>
  <si>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</si>
  <si>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</si>
  <si>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</si>
  <si>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</si>
  <si>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</si>
  <si>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</si>
  <si>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</si>
  <si>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</si>
  <si>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</si>
  <si>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</si>
  <si>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</si>
  <si>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</si>
  <si>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</si>
  <si>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</si>
  <si>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</si>
  <si>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</si>
  <si>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</si>
  <si>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</si>
  <si>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</si>
  <si>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</si>
  <si>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</si>
  <si>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</si>
  <si>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</si>
  <si>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</si>
  <si>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</si>
  <si>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</si>
  <si>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</si>
  <si>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</si>
  <si>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</si>
  <si>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</si>
  <si>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</si>
  <si>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</si>
  <si>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</si>
  <si>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</si>
  <si>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</si>
  <si>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</si>
  <si>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</si>
  <si>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</si>
  <si>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</si>
  <si>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</si>
  <si>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</si>
  <si>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</si>
  <si>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</si>
  <si>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</si>
  <si>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</si>
  <si>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</si>
  <si>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</si>
  <si>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</si>
  <si>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</si>
  <si>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</si>
  <si>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</si>
  <si>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</si>
  <si>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</si>
  <si>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</si>
  <si>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</si>
  <si>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</si>
  <si>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</si>
  <si>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</si>
  <si>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</si>
  <si>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</si>
  <si>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</si>
  <si>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</si>
  <si>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</si>
  <si>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</si>
  <si>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</si>
  <si>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</si>
  <si>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</si>
  <si>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</si>
  <si>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</si>
  <si>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</si>
  <si>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</si>
  <si>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</si>
  <si>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</si>
  <si>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</si>
  <si>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</si>
  <si>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</si>
  <si>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</si>
  <si>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</si>
  <si>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</si>
  <si>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</si>
  <si>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</si>
  <si>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</si>
  <si>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</si>
  <si>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</si>
  <si>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</si>
  <si>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</si>
  <si>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</si>
  <si>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</si>
  <si>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</si>
  <si>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</si>
  <si>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</si>
  <si>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</si>
  <si>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</si>
  <si>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</si>
  <si>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</si>
  <si>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</si>
  <si>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</si>
  <si>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</si>
  <si>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</si>
  <si>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</si>
  <si>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</si>
  <si>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</si>
  <si>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</si>
  <si>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</si>
  <si>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</si>
  <si>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</si>
  <si>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</si>
  <si>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</si>
  <si>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</si>
  <si>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</si>
  <si>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</si>
  <si>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</si>
  <si>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</si>
  <si>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</si>
  <si>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</si>
  <si>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</si>
  <si>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</si>
  <si>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</si>
  <si>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</si>
  <si>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</si>
  <si>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</si>
  <si>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</si>
  <si>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</si>
  <si>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</si>
  <si>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</si>
  <si>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</si>
  <si>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</si>
  <si>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</si>
  <si>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</si>
  <si>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</si>
  <si>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</si>
  <si>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</si>
  <si>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</si>
  <si>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</si>
  <si>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</si>
  <si>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</si>
  <si>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</si>
  <si>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</si>
  <si>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</si>
  <si>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</si>
  <si>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</si>
  <si>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</si>
  <si>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</si>
  <si>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</si>
  <si>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</si>
  <si>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</si>
  <si>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</si>
  <si>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</si>
  <si>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</si>
  <si>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</si>
  <si>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</si>
  <si>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</si>
  <si>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</si>
  <si>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</si>
  <si>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</si>
  <si>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</si>
  <si>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</si>
  <si>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</si>
  <si>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</si>
  <si>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</si>
  <si>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</si>
  <si>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</si>
  <si>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</si>
  <si>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</si>
  <si>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</si>
  <si>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</si>
  <si>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</si>
  <si>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</si>
  <si>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</si>
  <si>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</si>
  <si>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</si>
  <si>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</si>
  <si>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</si>
  <si>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</si>
  <si>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</si>
  <si>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</si>
  <si>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</si>
  <si>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</si>
  <si>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</si>
  <si>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</si>
  <si>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</si>
  <si>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</si>
  <si>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</si>
  <si>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</si>
  <si>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</si>
  <si>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</si>
  <si>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</si>
  <si>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</si>
  <si>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</si>
  <si>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</si>
  <si>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</si>
  <si>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</si>
  <si>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</si>
  <si>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</si>
  <si>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</si>
  <si>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</si>
  <si>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</si>
  <si>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</si>
  <si>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</si>
  <si>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</si>
  <si>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</si>
  <si>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</si>
  <si>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</si>
  <si>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</si>
  <si>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</si>
  <si>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</si>
  <si>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</si>
  <si>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</si>
  <si>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</si>
  <si>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</si>
  <si>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</si>
  <si>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</si>
  <si>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</si>
  <si>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</si>
  <si>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</si>
  <si>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</si>
  <si>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</si>
  <si>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</si>
  <si>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</si>
  <si>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</si>
  <si>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</si>
  <si>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</si>
  <si>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</si>
  <si>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</si>
  <si>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</si>
  <si>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</si>
  <si>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</si>
  <si>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</si>
  <si>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</si>
  <si>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</si>
  <si>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</si>
  <si>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</si>
  <si>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</si>
  <si>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</si>
  <si>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</si>
  <si>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</si>
  <si>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</si>
  <si>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</si>
  <si>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</si>
  <si>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</si>
  <si>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</si>
  <si>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</si>
  <si>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</si>
  <si>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</si>
  <si>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</si>
  <si>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</si>
  <si>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</si>
  <si>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</si>
  <si>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</si>
  <si>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</si>
  <si>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</si>
  <si>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</si>
  <si>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</si>
  <si>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</si>
  <si>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</si>
  <si>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</si>
  <si>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</si>
  <si>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</si>
  <si>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</si>
  <si>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</si>
  <si>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</si>
  <si>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</si>
  <si>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</si>
  <si>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</si>
  <si>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</si>
  <si>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</si>
  <si>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</si>
  <si>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</si>
  <si>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</si>
  <si>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</si>
  <si>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</si>
  <si>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</si>
  <si>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</si>
  <si>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</si>
  <si>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</si>
  <si>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</si>
  <si>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</si>
  <si>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</si>
  <si>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</si>
  <si>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</si>
  <si>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</si>
  <si>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</si>
  <si>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</si>
  <si>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</si>
  <si>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</si>
  <si>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</si>
  <si>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</si>
  <si>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</si>
  <si>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</si>
  <si>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</si>
  <si>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</si>
  <si>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</si>
  <si>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</si>
  <si>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</si>
  <si>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</si>
  <si>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</si>
  <si>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</si>
  <si>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</si>
  <si>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</si>
  <si>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</si>
  <si>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</si>
  <si>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</si>
  <si>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</si>
  <si>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</si>
  <si>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</si>
  <si>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</si>
  <si>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</si>
  <si>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</si>
  <si>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</si>
  <si>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</si>
  <si>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</si>
  <si>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</si>
  <si>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</si>
  <si>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</si>
  <si>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</si>
  <si>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</si>
  <si>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</si>
  <si>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</si>
  <si>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</si>
  <si>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</si>
  <si>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</si>
  <si>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</si>
  <si>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</si>
  <si>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</si>
  <si>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</si>
  <si>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</si>
  <si>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</si>
  <si>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</si>
  <si>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</si>
  <si>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</si>
  <si>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</si>
  <si>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</si>
  <si>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</si>
  <si>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</si>
  <si>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</si>
  <si>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</si>
  <si>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</si>
  <si>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</si>
  <si>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</si>
  <si>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</si>
  <si>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</si>
  <si>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</si>
  <si>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</si>
  <si>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</si>
  <si>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</si>
  <si>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</si>
  <si>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</si>
  <si>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</si>
  <si>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</si>
  <si>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</si>
  <si>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</si>
  <si>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</si>
  <si>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</si>
  <si>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</si>
  <si>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</si>
  <si>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</si>
  <si>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</si>
  <si>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</si>
  <si>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</si>
  <si>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</si>
  <si>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</si>
  <si>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</si>
  <si>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</si>
  <si>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</si>
  <si>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</si>
  <si>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</si>
  <si>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</si>
  <si>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</si>
  <si>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</si>
  <si>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</si>
  <si>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</si>
  <si>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</si>
  <si>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</si>
  <si>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</si>
  <si>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</si>
  <si>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</si>
  <si>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</si>
  <si>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</si>
  <si>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</si>
  <si>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</si>
  <si>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</si>
  <si>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</si>
  <si>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</si>
  <si>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</si>
  <si>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</si>
  <si>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</si>
  <si>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</si>
  <si>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</si>
  <si>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</si>
  <si>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</si>
  <si>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</si>
  <si>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</si>
  <si>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</si>
  <si>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</si>
  <si>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</si>
  <si>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</si>
  <si>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</si>
  <si>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</si>
  <si>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</si>
  <si>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</si>
  <si>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</si>
  <si>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</si>
  <si>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</si>
  <si>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</si>
  <si>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</si>
  <si>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</si>
  <si>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</si>
  <si>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</si>
  <si>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</si>
  <si>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</si>
  <si>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</si>
  <si>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</si>
  <si>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</si>
  <si>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</si>
  <si>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</si>
  <si>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</si>
  <si>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</si>
  <si>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</si>
  <si>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</si>
  <si>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</si>
  <si>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</si>
  <si>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</si>
  <si>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</si>
  <si>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</si>
  <si>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</si>
  <si>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</si>
  <si>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</si>
  <si>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</si>
  <si>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</si>
  <si>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</si>
  <si>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</si>
  <si>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</si>
  <si>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</si>
  <si>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</si>
  <si>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</si>
  <si>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</si>
  <si>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</si>
  <si>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</si>
  <si>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</si>
  <si>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</si>
  <si>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</si>
  <si>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</si>
  <si>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</si>
  <si>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</si>
  <si>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</si>
  <si>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</si>
  <si>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</si>
  <si>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</si>
  <si>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</si>
  <si>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</si>
  <si>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</si>
  <si>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</si>
  <si>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</si>
  <si>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</si>
  <si>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</si>
  <si>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</si>
  <si>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</si>
  <si>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</si>
  <si>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</si>
  <si>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</si>
  <si>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</si>
  <si>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</si>
  <si>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</si>
  <si>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</si>
  <si>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</si>
  <si>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</si>
  <si>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</si>
  <si>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</si>
  <si>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</si>
  <si>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</si>
  <si>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</si>
  <si>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</si>
  <si>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</si>
  <si>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</si>
  <si>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</si>
  <si>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</si>
  <si>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</si>
  <si>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</si>
  <si>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</si>
  <si>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</si>
  <si>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</si>
  <si>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</si>
  <si>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</si>
  <si>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</si>
  <si>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</si>
  <si>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</si>
  <si>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</si>
  <si>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</si>
  <si>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</si>
  <si>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</si>
  <si>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</si>
  <si>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</si>
  <si>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</si>
  <si>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</si>
  <si>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</si>
  <si>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</si>
  <si>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</si>
  <si>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</si>
  <si>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</si>
  <si>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</si>
  <si>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</si>
  <si>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</si>
  <si>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</si>
  <si>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</si>
  <si>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</si>
  <si>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</si>
  <si>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</si>
  <si>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</si>
  <si>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</si>
  <si>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</si>
  <si>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</si>
  <si>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</si>
  <si>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</si>
  <si>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</si>
  <si>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</si>
  <si>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</si>
  <si>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</si>
  <si>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</si>
  <si>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</si>
  <si>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</si>
  <si>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</si>
  <si>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</si>
  <si>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</si>
  <si>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</si>
  <si>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</si>
  <si>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</si>
  <si>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</si>
  <si>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</si>
  <si>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</si>
  <si>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</si>
  <si>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</si>
  <si>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</si>
  <si>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</si>
  <si>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</si>
  <si>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</si>
  <si>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</si>
  <si>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</si>
  <si>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</si>
  <si>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</si>
  <si>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</si>
  <si>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</si>
  <si>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</si>
  <si>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</si>
  <si>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</si>
  <si>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</si>
  <si>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</si>
  <si>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</si>
  <si>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</si>
  <si>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</si>
  <si>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</si>
  <si>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</si>
  <si>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</si>
  <si>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</si>
  <si>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</si>
  <si>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</si>
  <si>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</si>
  <si>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</si>
  <si>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</si>
  <si>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</si>
  <si>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</si>
  <si>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</si>
  <si>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</si>
  <si>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</si>
  <si>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</si>
  <si>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</si>
  <si>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</si>
  <si>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</si>
  <si>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</si>
  <si>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</si>
  <si>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</si>
  <si>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</si>
  <si>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</si>
  <si>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</si>
  <si>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</si>
  <si>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</si>
  <si>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</si>
  <si>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</si>
  <si>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</si>
  <si>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</si>
  <si>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</si>
  <si>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</si>
  <si>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</si>
  <si>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</si>
  <si>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</si>
  <si>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</si>
  <si>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</si>
  <si>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</si>
  <si>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</si>
  <si>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</si>
  <si>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</si>
  <si>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</si>
  <si>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</si>
  <si>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</si>
  <si>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</si>
  <si>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</si>
  <si>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</si>
  <si>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</si>
  <si>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</si>
  <si>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</si>
  <si>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</si>
  <si>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</si>
  <si>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</si>
  <si>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</si>
  <si>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</si>
  <si>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</si>
  <si>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</si>
  <si>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</si>
  <si>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</si>
  <si>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</si>
  <si>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</si>
  <si>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</si>
  <si>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</si>
  <si>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</si>
  <si>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</si>
  <si>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</si>
  <si>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</si>
  <si>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</si>
  <si>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</si>
  <si>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</si>
  <si>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</si>
  <si>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</si>
  <si>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</si>
  <si>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</si>
  <si>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</si>
  <si>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</si>
  <si>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</si>
  <si>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</si>
  <si>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</si>
  <si>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</si>
  <si>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</si>
  <si>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</si>
  <si>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</si>
  <si>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</si>
  <si>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</si>
  <si>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</si>
  <si>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</si>
  <si>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</si>
  <si>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</si>
  <si>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</si>
  <si>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</si>
  <si>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</si>
  <si>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</si>
  <si>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</si>
  <si>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</si>
  <si>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</si>
  <si>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</si>
  <si>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</si>
  <si>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</si>
  <si>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</si>
  <si>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</si>
  <si>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</si>
  <si>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</si>
  <si>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</si>
  <si>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</si>
  <si>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</si>
  <si>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</si>
  <si>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</si>
  <si>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</si>
  <si>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</si>
  <si>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</si>
  <si>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</si>
  <si>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</si>
  <si>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</si>
  <si>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</si>
  <si>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</si>
  <si>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</si>
  <si>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</si>
  <si>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</si>
  <si>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</si>
  <si>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</si>
  <si>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</si>
  <si>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</si>
  <si>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</si>
  <si>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</si>
  <si>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</si>
  <si>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</si>
  <si>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</si>
  <si>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</si>
  <si>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</si>
  <si>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</si>
  <si>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</si>
  <si>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</si>
  <si>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</si>
  <si>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</si>
  <si>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</si>
  <si>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</si>
  <si>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</si>
  <si>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</si>
  <si>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</si>
  <si>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</si>
  <si>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</si>
  <si>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</si>
  <si>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</si>
  <si>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</si>
  <si>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</si>
  <si>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</si>
  <si>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</si>
  <si>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</si>
  <si>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</si>
  <si>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</si>
  <si>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</si>
  <si>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</si>
  <si>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</si>
  <si>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</si>
  <si>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</si>
  <si>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</si>
  <si>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</si>
  <si>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</si>
  <si>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</si>
  <si>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</si>
  <si>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</si>
  <si>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</si>
  <si>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</si>
  <si>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</si>
  <si>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</si>
  <si>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</si>
  <si>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</si>
  <si>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</si>
  <si>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</si>
  <si>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</si>
  <si>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</si>
  <si>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</si>
  <si>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</si>
  <si>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</si>
  <si>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</si>
  <si>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</si>
  <si>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</si>
  <si>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</si>
  <si>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</si>
  <si>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</si>
  <si>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</si>
  <si>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</si>
  <si>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</si>
  <si>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</si>
  <si>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</si>
  <si>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</si>
  <si>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</si>
  <si>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</si>
  <si>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</si>
  <si>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</si>
  <si>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</si>
  <si>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</si>
  <si>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</si>
  <si>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</si>
  <si>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</si>
  <si>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</si>
  <si>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</si>
  <si>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</si>
  <si>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</si>
  <si>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</si>
  <si>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</si>
  <si>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</si>
  <si>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</si>
  <si>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</si>
  <si>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</si>
  <si>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</si>
  <si>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</si>
  <si>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</si>
  <si>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</si>
  <si>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</si>
  <si>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</si>
  <si>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</si>
  <si>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</si>
  <si>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</si>
  <si>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</si>
  <si>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</si>
  <si>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</si>
  <si>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</si>
  <si>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</si>
  <si>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</si>
  <si>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</si>
  <si>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</si>
  <si>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</si>
  <si>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</si>
  <si>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</si>
  <si>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</si>
  <si>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</si>
  <si>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</si>
  <si>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</si>
  <si>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</si>
  <si>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</si>
  <si>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</si>
  <si>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</si>
  <si>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</si>
  <si>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</si>
  <si>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</si>
  <si>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</si>
  <si>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</si>
  <si>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</si>
  <si>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</si>
  <si>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</si>
  <si>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</si>
  <si>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</si>
  <si>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</si>
  <si>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</si>
  <si>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</si>
  <si>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</si>
  <si>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</si>
  <si>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</si>
  <si>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</si>
  <si>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</si>
  <si>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</si>
  <si>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</si>
  <si>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</si>
  <si>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</si>
  <si>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</si>
  <si>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</si>
  <si>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</si>
  <si>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</si>
  <si>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</si>
  <si>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</si>
  <si>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</si>
  <si>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</si>
  <si>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</si>
  <si>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</si>
  <si>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</si>
  <si>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</si>
  <si>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</si>
  <si>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</si>
  <si>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</si>
  <si>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</si>
  <si>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</si>
  <si>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</si>
  <si>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</si>
  <si>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</si>
  <si>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</si>
  <si>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</si>
  <si>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</si>
  <si>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</si>
  <si>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</si>
  <si>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</si>
  <si>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</si>
  <si>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</si>
  <si>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</si>
  <si>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</si>
  <si>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</si>
  <si>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</si>
  <si>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</si>
  <si>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</si>
  <si>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</si>
  <si>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</si>
  <si>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</si>
  <si>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</si>
  <si>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</si>
  <si>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</si>
  <si>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</si>
  <si>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</si>
  <si>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</si>
  <si>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</si>
  <si>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</si>
  <si>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</si>
  <si>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</si>
  <si>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</si>
  <si>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</si>
  <si>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</si>
  <si>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</si>
  <si>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</si>
  <si>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</si>
  <si>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</si>
  <si>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</si>
  <si>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</si>
  <si>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</si>
  <si>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</si>
  <si>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</si>
  <si>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</si>
  <si>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</si>
  <si>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</si>
  <si>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</si>
  <si>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</si>
  <si>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</si>
  <si>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</si>
  <si>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</si>
  <si>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</si>
  <si>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</si>
  <si>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</si>
  <si>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</si>
  <si>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</si>
  <si>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</si>
  <si>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</si>
  <si>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</si>
  <si>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</si>
  <si>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</si>
  <si>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</si>
  <si>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</si>
  <si>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</si>
  <si>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</si>
  <si>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</si>
  <si>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</si>
  <si>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</si>
  <si>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</si>
  <si>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</si>
  <si>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</si>
  <si>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</si>
  <si>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</si>
  <si>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</si>
  <si>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</si>
  <si>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</si>
  <si>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</si>
  <si>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</si>
  <si>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</si>
  <si>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</si>
  <si>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</si>
  <si>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</si>
  <si>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</si>
  <si>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</si>
  <si>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</si>
  <si>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</si>
  <si>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</si>
  <si>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</si>
  <si>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</si>
  <si>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</si>
  <si>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</si>
  <si>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</si>
  <si>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</si>
  <si>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</si>
  <si>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</si>
  <si>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</si>
  <si>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</si>
  <si>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</si>
  <si>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</si>
  <si>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</si>
  <si>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</si>
  <si>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</si>
  <si>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</si>
  <si>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</si>
  <si>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</si>
  <si>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</si>
  <si>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</si>
  <si>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</si>
  <si>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</si>
  <si>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</si>
  <si>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</si>
  <si>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</si>
  <si>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</si>
  <si>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</si>
  <si>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</si>
  <si>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</si>
  <si>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</si>
  <si>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</si>
  <si>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</si>
  <si>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</si>
  <si>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</si>
  <si>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</si>
  <si>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</si>
  <si>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</si>
  <si>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</si>
  <si>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</si>
  <si>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</si>
  <si>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</si>
  <si>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</si>
  <si>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</si>
  <si>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</si>
  <si>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</si>
  <si>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</si>
  <si>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</si>
  <si>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</si>
  <si>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</si>
  <si>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</si>
  <si>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</si>
  <si>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</si>
  <si>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</si>
  <si>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</si>
  <si>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</si>
  <si>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</si>
  <si>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</si>
  <si>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</si>
  <si>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</si>
  <si>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</si>
  <si>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</si>
  <si>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</si>
  <si>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</si>
  <si>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</si>
  <si>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</si>
  <si>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</si>
  <si>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</si>
  <si>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</si>
  <si>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</si>
  <si>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</si>
  <si>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</si>
  <si>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</si>
  <si>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</si>
  <si>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</si>
  <si>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</si>
  <si>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</si>
  <si>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</si>
  <si>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</si>
  <si>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</si>
  <si>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</si>
  <si>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</si>
  <si>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</si>
  <si>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</si>
  <si>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</si>
  <si>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</si>
  <si>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</si>
  <si>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</si>
  <si>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</si>
  <si>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</si>
  <si>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</si>
  <si>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</si>
  <si>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</si>
  <si>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</si>
  <si>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</si>
  <si>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</si>
  <si>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</si>
  <si>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</si>
  <si>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</si>
  <si>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</si>
  <si>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</si>
  <si>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</si>
  <si>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</si>
  <si>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</si>
  <si>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</si>
  <si>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</si>
  <si>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</si>
  <si>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</si>
  <si>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</si>
  <si>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</si>
  <si>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</si>
  <si>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</si>
  <si>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</si>
  <si>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</si>
  <si>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</si>
  <si>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</si>
  <si>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</si>
  <si>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</si>
  <si>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</si>
  <si>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</si>
  <si>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</si>
  <si>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</si>
  <si>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</si>
  <si>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</si>
  <si>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</si>
  <si>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</si>
  <si>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</si>
  <si>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</si>
  <si>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</si>
  <si>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</si>
  <si>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</si>
  <si>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</si>
  <si>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</si>
  <si>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</si>
  <si>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</si>
  <si>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</si>
  <si>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</si>
  <si>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</si>
  <si>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</si>
  <si>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</si>
  <si>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</si>
  <si>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</si>
  <si>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</si>
  <si>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</si>
  <si>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</si>
  <si>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</si>
  <si>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</si>
  <si>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</si>
  <si>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</si>
  <si>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</si>
  <si>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</si>
  <si>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</si>
  <si>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</si>
  <si>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</si>
  <si>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</si>
  <si>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</si>
  <si>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</si>
  <si>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</si>
  <si>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</si>
  <si>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</si>
  <si>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</si>
  <si>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</si>
  <si>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</si>
  <si>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</si>
  <si>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</si>
  <si>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</si>
  <si>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</si>
  <si>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</si>
  <si>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</si>
  <si>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</si>
  <si>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</si>
  <si>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</si>
  <si>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</si>
  <si>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</si>
  <si>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</si>
  <si>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</si>
  <si>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</si>
  <si>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</si>
  <si>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</si>
  <si>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</si>
  <si>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</si>
  <si>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</si>
  <si>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</si>
  <si>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</si>
  <si>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</si>
  <si>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</si>
  <si>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</si>
  <si>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</si>
  <si>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</si>
  <si>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</si>
  <si>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</si>
  <si>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</si>
  <si>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</si>
  <si>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</si>
  <si>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</si>
  <si>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</si>
  <si>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</si>
  <si>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</si>
  <si>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</si>
  <si>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</si>
  <si>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</si>
  <si>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</si>
  <si>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</si>
  <si>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</si>
  <si>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</si>
  <si>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</si>
  <si>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</si>
  <si>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</si>
  <si>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</si>
  <si>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</si>
  <si>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</si>
  <si>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</si>
  <si>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</si>
  <si>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</si>
  <si>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</si>
  <si>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</si>
  <si>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</si>
  <si>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</si>
  <si>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</si>
  <si>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</si>
  <si>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</si>
  <si>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</si>
  <si>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</si>
  <si>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</si>
  <si>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</si>
  <si>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</si>
  <si>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</si>
  <si>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</si>
  <si>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</si>
  <si>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</si>
  <si>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</si>
  <si>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</si>
  <si>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</si>
  <si>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</si>
  <si>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</si>
  <si>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</si>
  <si>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</si>
  <si>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</si>
  <si>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</si>
  <si>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</si>
  <si>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</si>
  <si>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</si>
  <si>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</si>
  <si>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</si>
  <si>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</si>
  <si>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</si>
  <si>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</si>
  <si>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</si>
  <si>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</si>
  <si>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</si>
  <si>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</si>
  <si>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</si>
  <si>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</si>
  <si>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</si>
  <si>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</si>
  <si>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</si>
  <si>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</si>
  <si>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</si>
  <si>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</si>
  <si>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</si>
  <si>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</si>
  <si>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</si>
  <si>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</si>
  <si>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</si>
  <si>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</si>
  <si>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</si>
  <si>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</si>
  <si>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</si>
  <si>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</si>
  <si>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</si>
  <si>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</si>
  <si>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</si>
  <si>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</si>
  <si>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</si>
  <si>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</si>
  <si>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</si>
  <si>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</si>
  <si>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</si>
  <si>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</si>
  <si>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</si>
  <si>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</si>
  <si>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</si>
  <si>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</si>
  <si>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</si>
  <si>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</si>
  <si>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</si>
  <si>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</si>
  <si>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</si>
  <si>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</si>
  <si>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</si>
  <si>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</si>
  <si>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</si>
  <si>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</si>
  <si>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</si>
  <si>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</si>
  <si>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</si>
  <si>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</si>
  <si>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</si>
  <si>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</si>
  <si>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</si>
  <si>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</si>
  <si>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</si>
  <si>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</si>
  <si>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</si>
  <si>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</si>
  <si>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</si>
  <si>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</si>
  <si>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</si>
  <si>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</si>
  <si>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</si>
  <si>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</si>
  <si>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</si>
  <si>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</si>
  <si>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</si>
  <si>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</si>
  <si>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</si>
  <si>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</si>
  <si>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</si>
  <si>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</si>
  <si>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</si>
  <si>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</si>
  <si>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</si>
  <si>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</si>
  <si>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</si>
  <si>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</si>
  <si>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</si>
  <si>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</si>
  <si>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</si>
  <si>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</si>
  <si>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</si>
  <si>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</si>
  <si>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</si>
  <si>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</si>
  <si>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</si>
  <si>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</si>
  <si>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</si>
  <si>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</si>
  <si>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</si>
  <si>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</si>
  <si>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</si>
  <si>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</si>
  <si>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</si>
  <si>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</si>
  <si>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</si>
  <si>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</si>
  <si>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</si>
  <si>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</si>
  <si>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</si>
  <si>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</si>
  <si>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</si>
  <si>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</si>
  <si>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</si>
  <si>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</si>
  <si>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</si>
  <si>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</si>
  <si>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</si>
  <si>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</si>
  <si>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</si>
  <si>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</si>
  <si>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</si>
  <si>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</si>
  <si>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</si>
  <si>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</si>
  <si>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</si>
  <si>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</si>
  <si>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</si>
  <si>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</si>
  <si>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</si>
  <si>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</si>
  <si>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</si>
  <si>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</si>
  <si>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</si>
  <si>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</si>
  <si>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</si>
  <si>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</si>
  <si>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</si>
  <si>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</si>
  <si>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</si>
  <si>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</si>
  <si>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</si>
  <si>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</si>
  <si>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</si>
  <si>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</si>
  <si>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</si>
  <si>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</si>
  <si>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</si>
  <si>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</si>
  <si>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</si>
  <si>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</si>
  <si>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</si>
  <si>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</si>
  <si>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</si>
  <si>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</si>
  <si>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</si>
  <si>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</si>
  <si>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</si>
  <si>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</si>
  <si>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</si>
  <si>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</si>
  <si>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</si>
  <si>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</si>
  <si>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</si>
  <si>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</si>
  <si>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</si>
  <si>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</si>
  <si>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</si>
  <si>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</si>
  <si>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</si>
  <si>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</si>
  <si>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</si>
  <si>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</si>
  <si>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</si>
  <si>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</si>
  <si>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</si>
  <si>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</si>
  <si>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</si>
  <si>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</si>
  <si>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</si>
  <si>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</si>
  <si>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</si>
  <si>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</si>
  <si>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</si>
  <si>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</si>
  <si>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</si>
  <si>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</si>
  <si>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</si>
  <si>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</si>
  <si>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</si>
  <si>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</si>
  <si>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</si>
  <si>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</si>
  <si>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</si>
  <si>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</si>
  <si>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</si>
  <si>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</si>
  <si>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</si>
  <si>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</si>
  <si>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</si>
  <si>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</si>
  <si>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</si>
  <si>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</si>
  <si>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</si>
  <si>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</si>
  <si>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</si>
  <si>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</si>
  <si>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</si>
  <si>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</si>
  <si>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</si>
  <si>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</si>
  <si>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</si>
  <si>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</si>
  <si>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</si>
  <si>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</si>
  <si>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</si>
  <si>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</si>
  <si>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</si>
  <si>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</si>
  <si>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</si>
  <si>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</si>
  <si>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</si>
  <si>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</si>
  <si>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</si>
  <si>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</si>
  <si>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</si>
  <si>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</si>
  <si>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</si>
  <si>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</si>
  <si>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</si>
  <si>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</si>
  <si>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</si>
  <si>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</si>
  <si>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</si>
  <si>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</si>
  <si>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</si>
  <si>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</si>
  <si>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</si>
  <si>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</si>
  <si>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</si>
  <si>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</si>
  <si>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</si>
  <si>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</si>
  <si>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</si>
  <si>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</si>
  <si>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</si>
  <si>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</si>
  <si>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</si>
  <si>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</si>
  <si>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</si>
  <si>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</si>
  <si>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</si>
  <si>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</si>
  <si>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</si>
  <si>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</si>
  <si>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</si>
  <si>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</si>
  <si>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</si>
  <si>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</si>
  <si>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</si>
  <si>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</si>
  <si>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</si>
  <si>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</si>
  <si>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</si>
  <si>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</si>
  <si>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</si>
  <si>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</si>
  <si>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</si>
  <si>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</si>
  <si>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</si>
  <si>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</si>
  <si>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</si>
  <si>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</si>
  <si>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</si>
  <si>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</si>
  <si>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</si>
  <si>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</si>
  <si>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</si>
  <si>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</si>
  <si>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</si>
  <si>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</si>
  <si>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</si>
  <si>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</si>
  <si>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</si>
  <si>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</si>
  <si>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</si>
  <si>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</si>
  <si>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</si>
  <si>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</si>
  <si>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</si>
  <si>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</si>
  <si>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</si>
  <si>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</si>
  <si>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</si>
  <si>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</si>
  <si>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</si>
  <si>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</si>
  <si>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</si>
  <si>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</si>
  <si>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</si>
  <si>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</si>
  <si>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</si>
  <si>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</si>
  <si>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</si>
  <si>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</si>
  <si>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</si>
  <si>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</si>
  <si>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</si>
  <si>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</si>
  <si>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</si>
  <si>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</si>
  <si>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</si>
  <si>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</si>
  <si>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</si>
  <si>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</si>
  <si>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</si>
  <si>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</si>
  <si>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</si>
  <si>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</si>
  <si>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</si>
  <si>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</si>
  <si>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</si>
  <si>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</si>
  <si>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</si>
  <si>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</si>
  <si>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</si>
  <si>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</si>
  <si>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</si>
  <si>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</si>
  <si>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</si>
  <si>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</si>
  <si>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</si>
  <si>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</si>
  <si>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</si>
  <si>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</si>
  <si>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</si>
  <si>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</si>
  <si>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</si>
  <si>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</si>
  <si>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</si>
  <si>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</si>
  <si>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</si>
  <si>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</si>
  <si>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</si>
  <si>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</si>
  <si>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</si>
  <si>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</si>
  <si>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</si>
  <si>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</si>
  <si>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</si>
  <si>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</si>
  <si>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</si>
  <si>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</si>
  <si>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</si>
  <si>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</si>
  <si>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</si>
  <si>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</si>
  <si>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</si>
  <si>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</si>
  <si>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</si>
  <si>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</si>
  <si>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</si>
  <si>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</si>
  <si>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</si>
  <si>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</si>
  <si>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</si>
  <si>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</si>
  <si>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</si>
  <si>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</si>
  <si>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</si>
  <si>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</si>
  <si>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</si>
  <si>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</si>
  <si>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</si>
  <si>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</si>
  <si>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</si>
  <si>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</si>
  <si>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</si>
  <si>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</si>
  <si>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</si>
  <si>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</si>
  <si>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</si>
  <si>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</si>
  <si>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</si>
  <si>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</si>
  <si>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</si>
  <si>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</si>
  <si>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</si>
  <si>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</si>
  <si>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</si>
  <si>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</si>
  <si>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</si>
  <si>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</si>
  <si>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</si>
  <si>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</si>
  <si>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</si>
  <si>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</si>
  <si>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</si>
  <si>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</si>
  <si>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</si>
  <si>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</si>
  <si>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</si>
  <si>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</si>
  <si>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</si>
  <si>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</si>
  <si>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</si>
  <si>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</si>
  <si>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</si>
  <si>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</si>
  <si>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</si>
  <si>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</si>
  <si>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</si>
  <si>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</si>
  <si>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</si>
  <si>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</si>
  <si>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</si>
  <si>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</si>
  <si>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</si>
  <si>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</si>
  <si>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</si>
  <si>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</si>
  <si>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</si>
  <si>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</si>
  <si>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</si>
  <si>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</si>
  <si>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</si>
  <si>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</si>
  <si>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</si>
  <si>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</si>
  <si>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</si>
  <si>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</si>
  <si>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</si>
  <si>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</si>
  <si>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</si>
  <si>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</si>
  <si>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</si>
  <si>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</si>
  <si>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</si>
  <si>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</si>
  <si>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</si>
  <si>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</si>
  <si>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</si>
  <si>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</si>
  <si>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</si>
  <si>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</si>
  <si>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</si>
  <si>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</si>
  <si>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</si>
  <si>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</si>
  <si>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</si>
  <si>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</si>
  <si>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</si>
  <si>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</si>
  <si>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</si>
  <si>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</si>
  <si>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</si>
  <si>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</si>
  <si>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</si>
  <si>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</si>
  <si>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</si>
  <si>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</si>
  <si>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</si>
  <si>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</si>
  <si>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</si>
  <si>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</si>
  <si>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</si>
  <si>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</si>
  <si>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</si>
  <si>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</si>
  <si>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</si>
  <si>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</si>
  <si>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</si>
  <si>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</si>
  <si>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</si>
  <si>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</si>
  <si>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</si>
  <si>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</si>
  <si>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</si>
  <si>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</si>
  <si>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</si>
  <si>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</si>
  <si>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</si>
  <si>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</si>
  <si>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</si>
  <si>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</si>
  <si>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</si>
  <si>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</si>
  <si>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</si>
  <si>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</si>
  <si>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</si>
  <si>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</si>
  <si>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</si>
  <si>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</si>
  <si>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</si>
  <si>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</si>
  <si>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</si>
  <si>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</si>
  <si>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</si>
  <si>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</si>
  <si>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</si>
  <si>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</si>
  <si>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</si>
  <si>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</si>
  <si>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</si>
  <si>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</si>
  <si>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</si>
  <si>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</si>
  <si>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</si>
  <si>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</si>
  <si>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</si>
  <si>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</si>
  <si>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</si>
  <si>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</si>
  <si>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</si>
  <si>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</si>
  <si>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</si>
  <si>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</si>
  <si>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</si>
  <si>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</si>
  <si>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</si>
  <si>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</si>
  <si>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</si>
  <si>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</si>
  <si>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</si>
  <si>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</si>
  <si>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</si>
  <si>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</si>
  <si>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</si>
  <si>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</si>
  <si>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</si>
  <si>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</si>
  <si>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</si>
  <si>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</si>
  <si>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</si>
  <si>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</si>
  <si>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</si>
  <si>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</si>
  <si>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</si>
  <si>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</si>
  <si>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</si>
  <si>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</si>
  <si>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</si>
  <si>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</si>
  <si>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</si>
  <si>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</si>
  <si>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</si>
  <si>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</si>
  <si>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</si>
  <si>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</si>
  <si>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</si>
  <si>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</si>
  <si>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</si>
  <si>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</si>
  <si>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</si>
  <si>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</si>
  <si>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</si>
  <si>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</si>
  <si>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</si>
  <si>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</si>
  <si>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</si>
  <si>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</si>
  <si>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</si>
  <si>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</si>
  <si>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</si>
  <si>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</si>
  <si>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</si>
  <si>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</si>
  <si>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</si>
  <si>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</si>
  <si>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</si>
  <si>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</si>
  <si>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</si>
  <si>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</si>
  <si>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</si>
  <si>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</si>
  <si>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</si>
  <si>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</si>
  <si>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</si>
  <si>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</si>
  <si>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</si>
  <si>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</si>
  <si>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</si>
  <si>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</si>
  <si>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</si>
  <si>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</si>
  <si>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</si>
  <si>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</si>
  <si>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</si>
  <si>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</si>
  <si>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</si>
  <si>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</si>
  <si>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</si>
  <si>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</si>
  <si>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</si>
  <si>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</si>
  <si>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</si>
  <si>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</si>
  <si>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</si>
  <si>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</si>
  <si>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</si>
  <si>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</si>
  <si>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</si>
  <si>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</si>
  <si>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</si>
  <si>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</si>
  <si>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</si>
  <si>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</si>
  <si>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</si>
  <si>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</si>
  <si>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</si>
  <si>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</si>
  <si>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</si>
  <si>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</si>
  <si>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</si>
  <si>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</si>
  <si>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</si>
  <si>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</si>
  <si>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</si>
  <si>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</si>
  <si>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</si>
  <si>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</si>
  <si>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</si>
  <si>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</si>
  <si>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</si>
  <si>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</si>
  <si>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</si>
  <si>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</si>
  <si>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</si>
  <si>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</si>
  <si>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</si>
  <si>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</si>
  <si>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</si>
  <si>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</si>
  <si>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</si>
  <si>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</si>
  <si>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</si>
  <si>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</si>
  <si>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</si>
  <si>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</si>
  <si>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</si>
  <si>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</si>
  <si>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</si>
  <si>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</si>
  <si>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</si>
  <si>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</si>
  <si>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</si>
  <si>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</si>
  <si>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</si>
  <si>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</si>
  <si>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</si>
  <si>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</si>
  <si>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</si>
  <si>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</si>
  <si>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</si>
  <si>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</si>
  <si>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</si>
  <si>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</si>
  <si>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</si>
  <si>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</si>
  <si>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</si>
  <si>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</si>
  <si>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</si>
  <si>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</si>
  <si>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</si>
  <si>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</si>
  <si>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</si>
  <si>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</si>
  <si>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</si>
  <si>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</si>
  <si>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</si>
  <si>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</si>
  <si>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</si>
  <si>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</si>
  <si>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</si>
  <si>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</si>
  <si>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</si>
  <si>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</si>
  <si>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</si>
  <si>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</si>
  <si>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</si>
  <si>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</si>
  <si>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</si>
  <si>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</si>
  <si>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</si>
  <si>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</si>
  <si>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</si>
  <si>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</si>
  <si>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</si>
  <si>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</si>
  <si>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</si>
  <si>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</si>
  <si>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</si>
  <si>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</si>
  <si>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</si>
  <si>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</si>
  <si>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</si>
  <si>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</si>
  <si>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</si>
  <si>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</si>
  <si>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</si>
  <si>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</si>
  <si>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</si>
  <si>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</si>
  <si>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</si>
  <si>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</si>
  <si>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</si>
  <si>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</si>
  <si>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</si>
  <si>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</si>
  <si>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</si>
  <si>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</si>
  <si>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</si>
  <si>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</si>
  <si>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</si>
  <si>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</si>
  <si>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</si>
  <si>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</si>
  <si>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</si>
  <si>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</si>
  <si>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</si>
  <si>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</si>
  <si>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</si>
  <si>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</si>
  <si>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</si>
  <si>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</si>
  <si>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</si>
  <si>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</si>
  <si>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</si>
  <si>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</si>
  <si>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</si>
  <si>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</si>
  <si>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</si>
  <si>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</si>
  <si>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</si>
  <si>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</si>
  <si>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</si>
  <si>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</si>
  <si>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</si>
  <si>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</si>
  <si>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</si>
  <si>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</si>
  <si>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</si>
  <si>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</si>
  <si>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</si>
  <si>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</si>
  <si>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</si>
  <si>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</si>
  <si>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</si>
  <si>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</si>
  <si>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</si>
  <si>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</si>
  <si>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</si>
  <si>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</si>
  <si>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</si>
  <si>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</si>
  <si>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</si>
  <si>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</si>
  <si>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</si>
  <si>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</si>
  <si>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</si>
  <si>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</si>
  <si>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</si>
  <si>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</si>
  <si>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</si>
  <si>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</si>
  <si>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</si>
  <si>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</si>
  <si>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</si>
  <si>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</si>
  <si>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</si>
  <si>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</si>
  <si>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</si>
  <si>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</si>
  <si>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</si>
  <si>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</si>
  <si>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</si>
  <si>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</si>
  <si>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</si>
  <si>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</si>
  <si>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</si>
  <si>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</si>
  <si>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</si>
  <si>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</si>
  <si>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</si>
  <si>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</si>
  <si>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</si>
  <si>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</si>
  <si>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</si>
  <si>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</si>
  <si>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</si>
  <si>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</si>
  <si>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</si>
  <si>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</si>
  <si>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</si>
  <si>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</si>
  <si>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</si>
  <si>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</si>
  <si>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</si>
  <si>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</si>
  <si>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</si>
  <si>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</si>
  <si>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</si>
  <si>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</si>
  <si>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</si>
  <si>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</si>
  <si>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</si>
  <si>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</si>
  <si>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</si>
  <si>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</si>
  <si>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</si>
  <si>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</si>
  <si>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</si>
  <si>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</si>
  <si>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</si>
  <si>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</si>
  <si>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</si>
  <si>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</si>
  <si>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</si>
  <si>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</si>
  <si>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</si>
  <si>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</si>
  <si>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</si>
  <si>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</si>
  <si>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</si>
  <si>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</si>
  <si>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</si>
  <si>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</si>
  <si>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</si>
  <si>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</si>
  <si>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</si>
  <si>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</si>
  <si>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</si>
  <si>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</si>
  <si>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</si>
  <si>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</si>
  <si>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</si>
  <si>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</si>
  <si>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</si>
  <si>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</si>
  <si>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</si>
  <si>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</si>
  <si>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</si>
  <si>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</si>
  <si>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</si>
  <si>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</si>
  <si>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</si>
  <si>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</si>
  <si>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</si>
  <si>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</si>
  <si>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</si>
  <si>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</si>
  <si>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</si>
  <si>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</si>
  <si>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</si>
  <si>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</si>
  <si>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</si>
  <si>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</si>
  <si>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</si>
  <si>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</si>
  <si>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</si>
  <si>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</si>
  <si>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</si>
  <si>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</si>
  <si>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</si>
  <si>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</si>
  <si>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</si>
  <si>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</si>
  <si>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</si>
  <si>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</si>
  <si>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</si>
  <si>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</si>
  <si>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</si>
  <si>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</si>
  <si>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</si>
  <si>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</si>
  <si>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</si>
  <si>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</si>
  <si>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</si>
  <si>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</si>
  <si>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</si>
  <si>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</si>
  <si>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</si>
  <si>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</si>
  <si>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</si>
  <si>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</si>
  <si>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</si>
  <si>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</si>
  <si>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</si>
  <si>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</si>
  <si>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</si>
  <si>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</si>
  <si>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</si>
  <si>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</si>
  <si>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</si>
  <si>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</si>
  <si>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</si>
  <si>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</si>
  <si>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</si>
  <si>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</si>
  <si>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</si>
  <si>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</si>
  <si>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</si>
  <si>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</si>
  <si>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</si>
  <si>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</si>
  <si>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</si>
  <si>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</si>
  <si>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</si>
  <si>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</si>
  <si>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</si>
  <si>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</si>
  <si>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</si>
  <si>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</si>
  <si>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</si>
  <si>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</si>
  <si>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</si>
  <si>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</si>
  <si>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</si>
  <si>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</si>
  <si>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</si>
  <si>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</si>
  <si>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</si>
  <si>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</si>
  <si>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</si>
  <si>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</si>
  <si>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</si>
  <si>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</si>
  <si>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</si>
  <si>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</si>
  <si>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</si>
  <si>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</si>
  <si>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</si>
  <si>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</si>
  <si>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</si>
  <si>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</si>
  <si>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</si>
  <si>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</si>
  <si>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</si>
  <si>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</si>
  <si>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</si>
  <si>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</si>
  <si>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</si>
  <si>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</si>
  <si>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</si>
  <si>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</si>
  <si>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</si>
  <si>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</si>
  <si>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</si>
  <si>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</si>
  <si>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</si>
  <si>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</si>
  <si>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</si>
  <si>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</si>
  <si>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</si>
  <si>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</si>
  <si>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</si>
  <si>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</si>
  <si>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</si>
  <si>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</si>
  <si>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</si>
  <si>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</si>
  <si>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</si>
  <si>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</si>
  <si>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</si>
  <si>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</si>
  <si>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</si>
  <si>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</si>
  <si>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</si>
  <si>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</si>
  <si>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</si>
  <si>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</si>
  <si>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</si>
  <si>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</si>
  <si>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</si>
  <si>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</si>
  <si>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</si>
  <si>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</si>
  <si>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</si>
  <si>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</si>
  <si>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</si>
  <si>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</si>
  <si>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</si>
  <si>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</si>
  <si>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</si>
  <si>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</si>
  <si>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</si>
  <si>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</si>
  <si>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</si>
  <si>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</si>
  <si>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</si>
  <si>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</si>
  <si>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</si>
  <si>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</si>
  <si>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</si>
  <si>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</si>
  <si>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</si>
  <si>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</si>
  <si>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</si>
  <si>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</si>
  <si>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</si>
  <si>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</si>
  <si>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</si>
  <si>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</si>
  <si>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</si>
  <si>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</si>
  <si>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</si>
  <si>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</si>
  <si>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</si>
  <si>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</si>
  <si>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</si>
  <si>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</si>
  <si>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</si>
  <si>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</si>
  <si>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</si>
  <si>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</si>
  <si>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</si>
  <si>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</si>
  <si>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</si>
  <si>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</si>
  <si>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</si>
  <si>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</si>
  <si>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</si>
  <si>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</si>
  <si>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</si>
  <si>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</si>
  <si>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</si>
  <si>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</si>
  <si>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</si>
  <si>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</si>
  <si>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</si>
  <si>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</si>
  <si>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</si>
  <si>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</si>
  <si>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</si>
  <si>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</si>
  <si>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</si>
  <si>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</si>
  <si>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</si>
  <si>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</si>
  <si>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</si>
  <si>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</si>
  <si>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</si>
  <si>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</si>
  <si>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</si>
  <si>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</si>
  <si>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</si>
  <si>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</si>
  <si>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</si>
  <si>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</si>
  <si>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</si>
  <si>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</si>
  <si>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</si>
  <si>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</si>
  <si>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</si>
  <si>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</si>
  <si>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</si>
  <si>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</si>
  <si>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</si>
  <si>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</si>
  <si>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</si>
  <si>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</si>
  <si>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</si>
  <si>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</si>
  <si>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</si>
  <si>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</si>
  <si>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</si>
  <si>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</si>
  <si>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</si>
  <si>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</si>
  <si>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</si>
  <si>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</si>
  <si>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</si>
  <si>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</si>
  <si>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</si>
  <si>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</si>
  <si>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</si>
  <si>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</si>
  <si>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</si>
  <si>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</si>
  <si>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</si>
  <si>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</si>
  <si>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</si>
  <si>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</si>
  <si>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</si>
  <si>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</si>
  <si>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</si>
  <si>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</si>
  <si>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</si>
  <si>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</si>
  <si>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</si>
  <si>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</si>
  <si>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</si>
  <si>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</si>
  <si>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</si>
  <si>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</si>
  <si>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</si>
  <si>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</si>
  <si>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</si>
  <si>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</si>
  <si>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</si>
  <si>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</si>
  <si>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</si>
  <si>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</si>
  <si>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</si>
  <si>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</si>
  <si>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</si>
  <si>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</si>
  <si>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</si>
  <si>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</si>
  <si>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</si>
  <si>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</si>
  <si>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</si>
  <si>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</si>
  <si>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</si>
  <si>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</si>
  <si>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</si>
  <si>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</si>
  <si>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</si>
  <si>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</si>
  <si>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</si>
  <si>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</si>
  <si>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</si>
  <si>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</si>
  <si>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</si>
  <si>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</si>
  <si>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</si>
  <si>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</si>
  <si>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</si>
  <si>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</si>
  <si>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</si>
  <si>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</si>
  <si>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</si>
  <si>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</si>
  <si>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</si>
  <si>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</si>
  <si>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</si>
  <si>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</si>
  <si>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</si>
  <si>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</si>
  <si>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</si>
  <si>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</si>
  <si>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</si>
  <si>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</si>
  <si>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</si>
  <si>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</si>
  <si>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</si>
  <si>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</si>
  <si>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</si>
  <si>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</si>
  <si>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</si>
  <si>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</si>
  <si>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</si>
  <si>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</si>
  <si>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</si>
  <si>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</si>
  <si>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</si>
  <si>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</si>
  <si>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</si>
  <si>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</si>
  <si>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</si>
  <si>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</si>
  <si>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</si>
  <si>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</si>
  <si>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</si>
  <si>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</si>
  <si>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</si>
  <si>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</si>
  <si>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</si>
  <si>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</si>
  <si>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</si>
  <si>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</si>
  <si>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</si>
  <si>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</si>
  <si>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</si>
  <si>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</si>
  <si>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</si>
  <si>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</si>
  <si>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</si>
  <si>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</si>
  <si>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</si>
  <si>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</si>
  <si>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</si>
  <si>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</si>
  <si>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</si>
  <si>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</si>
  <si>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</si>
  <si>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</si>
  <si>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</si>
  <si>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</si>
  <si>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</si>
  <si>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</si>
  <si>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</si>
  <si>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</si>
  <si>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</si>
  <si>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</si>
  <si>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</si>
  <si>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</si>
  <si>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</si>
  <si>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</si>
  <si>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</si>
  <si>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</si>
  <si>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</si>
  <si>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</si>
  <si>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</si>
  <si>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</si>
  <si>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</si>
  <si>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</si>
  <si>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</si>
  <si>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</si>
  <si>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</si>
  <si>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</si>
  <si>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</si>
  <si>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</si>
  <si>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</si>
  <si>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</si>
  <si>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</si>
  <si>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</si>
  <si>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</si>
  <si>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</si>
  <si>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</si>
  <si>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</si>
  <si>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</si>
  <si>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</si>
  <si>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</si>
  <si>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</si>
  <si>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</si>
  <si>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</si>
  <si>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</si>
  <si>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</si>
  <si>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</si>
  <si>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</si>
  <si>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</si>
  <si>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</si>
  <si>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</si>
  <si>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</si>
  <si>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</si>
  <si>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</si>
  <si>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</si>
  <si>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</si>
  <si>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</si>
  <si>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</si>
  <si>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</si>
  <si>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</si>
  <si>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</si>
  <si>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</si>
  <si>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</si>
  <si>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</si>
  <si>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</si>
  <si>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</si>
  <si>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</si>
  <si>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</si>
  <si>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</si>
  <si>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</si>
  <si>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</si>
  <si>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</si>
  <si>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</si>
  <si>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</si>
  <si>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</si>
  <si>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</si>
  <si>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</si>
  <si>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</si>
  <si>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</si>
  <si>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</si>
  <si>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</si>
  <si>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</si>
  <si>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</si>
  <si>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</si>
  <si>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</si>
  <si>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</si>
  <si>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</si>
  <si>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</si>
  <si>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</si>
  <si>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</si>
  <si>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</si>
  <si>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</si>
  <si>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</si>
  <si>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</si>
  <si>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</si>
  <si>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</si>
  <si>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</si>
  <si>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</si>
  <si>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</si>
  <si>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</si>
  <si>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</si>
  <si>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</si>
  <si>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</si>
  <si>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</si>
  <si>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</si>
  <si>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</si>
  <si>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</si>
  <si>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</si>
  <si>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</si>
  <si>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</si>
  <si>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</si>
  <si>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</si>
  <si>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</si>
  <si>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</si>
  <si>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</si>
  <si>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</si>
  <si>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</si>
  <si>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</si>
  <si>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</si>
  <si>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</si>
  <si>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</si>
  <si>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</si>
  <si>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</si>
  <si>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</si>
  <si>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</si>
  <si>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</si>
  <si>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</si>
  <si>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</si>
  <si>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</si>
  <si>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</si>
  <si>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</si>
  <si>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</si>
  <si>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</si>
  <si>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</si>
  <si>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</si>
  <si>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</si>
  <si>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</si>
  <si>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</si>
  <si>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</si>
  <si>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</si>
  <si>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</si>
  <si>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</si>
  <si>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</si>
  <si>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</si>
  <si>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</si>
  <si>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</si>
  <si>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</si>
  <si>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</si>
  <si>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</si>
  <si>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</si>
  <si>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</si>
  <si>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</si>
  <si>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</si>
  <si>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</si>
  <si>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</si>
  <si>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</si>
  <si>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</si>
  <si>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</si>
  <si>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</si>
  <si>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</si>
  <si>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</si>
  <si>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</si>
  <si>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</si>
  <si>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</si>
  <si>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</si>
  <si>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</si>
  <si>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</si>
  <si>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</si>
  <si>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</si>
  <si>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</si>
  <si>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</si>
  <si>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</si>
  <si>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</si>
  <si>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</si>
  <si>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</si>
  <si>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</si>
  <si>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</si>
  <si>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</si>
  <si>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</si>
  <si>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</si>
  <si>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</si>
  <si>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</si>
  <si>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</si>
  <si>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</si>
  <si>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</si>
  <si>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</si>
  <si>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</si>
  <si>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</si>
  <si>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</si>
  <si>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</si>
  <si>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</si>
  <si>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</si>
  <si>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</si>
  <si>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</si>
  <si>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</si>
  <si>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</si>
  <si>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</si>
  <si>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</si>
  <si>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</si>
  <si>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</si>
  <si>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</si>
  <si>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</si>
  <si>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</si>
  <si>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</si>
  <si>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</si>
  <si>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</si>
  <si>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</si>
  <si>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</si>
  <si>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</si>
  <si>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</si>
  <si>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</si>
  <si>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</si>
  <si>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</si>
  <si>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</si>
  <si>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</si>
  <si>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</si>
  <si>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</si>
  <si>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</si>
  <si>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</si>
  <si>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</si>
  <si>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</si>
  <si>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</si>
  <si>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</si>
  <si>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</si>
  <si>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</si>
  <si>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</si>
  <si>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</si>
  <si>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</si>
  <si>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</si>
  <si>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</si>
  <si>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</si>
  <si>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</si>
  <si>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</si>
  <si>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</si>
  <si>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</si>
  <si>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</si>
  <si>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</si>
  <si>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</si>
  <si>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</si>
  <si>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</si>
  <si>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</si>
  <si>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</si>
  <si>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</si>
  <si>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</si>
  <si>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</si>
  <si>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</si>
  <si>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</si>
  <si>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</si>
  <si>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</si>
  <si>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</si>
  <si>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</si>
  <si>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</si>
  <si>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</si>
  <si>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</si>
  <si>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</si>
  <si>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</si>
  <si>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</si>
  <si>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</si>
  <si>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</si>
  <si>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</si>
  <si>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</si>
  <si>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</si>
  <si>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</si>
  <si>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</si>
  <si>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</si>
  <si>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</si>
  <si>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</si>
  <si>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</si>
  <si>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</si>
  <si>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</si>
  <si>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</si>
  <si>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</si>
  <si>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</si>
  <si>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</si>
  <si>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</si>
  <si>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</si>
  <si>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</si>
  <si>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</si>
  <si>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</si>
  <si>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</si>
  <si>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</si>
  <si>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</si>
  <si>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</si>
  <si>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</si>
  <si>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</si>
  <si>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</si>
  <si>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</si>
  <si>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</si>
  <si>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</si>
  <si>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</si>
  <si>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</si>
  <si>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</si>
  <si>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</si>
  <si>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</si>
  <si>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</si>
  <si>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</si>
  <si>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</si>
  <si>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</si>
  <si>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</si>
  <si>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</si>
  <si>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</si>
  <si>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</si>
  <si>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</si>
  <si>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</si>
  <si>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</si>
  <si>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</si>
  <si>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</si>
  <si>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</si>
  <si>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</si>
  <si>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</si>
  <si>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</si>
  <si>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</si>
  <si>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</si>
  <si>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</si>
  <si>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</si>
  <si>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</si>
  <si>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</si>
  <si>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</si>
  <si>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</si>
  <si>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</si>
  <si>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</si>
  <si>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</si>
  <si>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</si>
  <si>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</si>
  <si>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</si>
  <si>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</si>
  <si>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</si>
  <si>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</si>
  <si>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</si>
  <si>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</si>
  <si>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</si>
  <si>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</si>
  <si>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</si>
  <si>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</si>
  <si>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</si>
  <si>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</si>
  <si>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</si>
  <si>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</si>
  <si>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</si>
  <si>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</si>
  <si>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</si>
  <si>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</si>
  <si>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</si>
  <si>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</si>
  <si>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</si>
  <si>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</si>
  <si>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</si>
  <si>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</si>
  <si>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</si>
  <si>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</si>
  <si>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</si>
  <si>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</si>
  <si>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</si>
  <si>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</si>
  <si>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</si>
  <si>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</si>
  <si>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</si>
  <si>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</si>
  <si>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</si>
  <si>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</si>
  <si>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</si>
  <si>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</si>
  <si>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</si>
  <si>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</si>
  <si>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</si>
  <si>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</si>
  <si>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</si>
  <si>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</si>
  <si>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</si>
  <si>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</si>
  <si>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</si>
  <si>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</si>
  <si>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</si>
  <si>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</si>
  <si>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</si>
  <si>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</si>
  <si>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</si>
  <si>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</si>
  <si>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</si>
  <si>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</si>
  <si>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</si>
  <si>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</si>
  <si>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</si>
  <si>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</si>
  <si>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</si>
  <si>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</si>
  <si>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</si>
  <si>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</si>
  <si>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</si>
  <si>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</si>
  <si>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</si>
  <si>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</si>
  <si>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</si>
  <si>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</si>
  <si>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</si>
  <si>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</si>
  <si>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</si>
  <si>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</si>
  <si>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</si>
  <si>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</si>
  <si>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</si>
  <si>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</si>
  <si>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</si>
  <si>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</si>
  <si>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</si>
  <si>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</si>
  <si>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</si>
  <si>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</si>
  <si>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</si>
  <si>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</si>
  <si>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</si>
  <si>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</si>
  <si>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</si>
  <si>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</si>
  <si>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</si>
  <si>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</si>
  <si>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</si>
  <si>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</si>
  <si>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</si>
  <si>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</si>
  <si>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</si>
  <si>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</si>
  <si>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</si>
  <si>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</si>
  <si>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</si>
  <si>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</si>
  <si>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</si>
  <si>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</si>
  <si>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</si>
  <si>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</si>
  <si>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</si>
  <si>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</si>
  <si>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</si>
  <si>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</si>
  <si>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</si>
  <si>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</si>
  <si>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</si>
  <si>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</si>
  <si>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</si>
  <si>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</si>
  <si>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</si>
  <si>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</si>
  <si>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</si>
  <si>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</si>
  <si>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</si>
  <si>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</si>
  <si>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</si>
  <si>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</si>
  <si>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</si>
  <si>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</si>
  <si>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</si>
  <si>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</si>
  <si>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</si>
  <si>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</si>
  <si>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</si>
  <si>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</si>
  <si>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</si>
  <si>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</si>
  <si>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</si>
  <si>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</si>
  <si>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</si>
  <si>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</si>
  <si>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</si>
  <si>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</si>
  <si>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</si>
  <si>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</si>
  <si>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</si>
  <si>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</si>
  <si>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</si>
  <si>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</si>
  <si>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</si>
  <si>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</si>
  <si>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</si>
  <si>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</si>
  <si>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</si>
  <si>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</si>
  <si>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</si>
  <si>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</si>
  <si>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</si>
  <si>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</si>
  <si>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</si>
  <si>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</si>
  <si>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</si>
  <si>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</si>
  <si>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</si>
  <si>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</si>
  <si>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</si>
  <si>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</si>
  <si>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</si>
  <si>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</si>
  <si>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</si>
  <si>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</si>
  <si>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</si>
  <si>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</si>
  <si>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</si>
  <si>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</si>
  <si>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</si>
  <si>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</si>
  <si>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</si>
  <si>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</si>
  <si>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</si>
  <si>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</si>
  <si>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</si>
  <si>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</si>
  <si>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</si>
  <si>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</si>
  <si>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</si>
  <si>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</si>
  <si>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</si>
  <si>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</si>
  <si>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</si>
  <si>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</si>
  <si>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</si>
  <si>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</si>
  <si>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</si>
  <si>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</si>
  <si>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</si>
  <si>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</si>
  <si>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</si>
  <si>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</si>
  <si>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</si>
  <si>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</si>
  <si>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</si>
  <si>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</si>
  <si>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</si>
  <si>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</si>
  <si>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</si>
  <si>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</si>
  <si>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</si>
  <si>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</si>
  <si>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</si>
  <si>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</si>
  <si>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</si>
  <si>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</si>
  <si>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</si>
  <si>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</si>
  <si>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</si>
  <si>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</si>
  <si>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</si>
  <si>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</si>
  <si>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</si>
  <si>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</si>
  <si>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</si>
  <si>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</si>
  <si>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</si>
  <si>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</si>
  <si>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</si>
  <si>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</si>
  <si>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</si>
  <si>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</si>
  <si>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</si>
  <si>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</si>
  <si>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</si>
  <si>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</si>
  <si>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</si>
  <si>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</si>
  <si>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</si>
  <si>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</si>
  <si>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</si>
  <si>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</si>
  <si>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</si>
  <si>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</si>
  <si>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</si>
  <si>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</si>
  <si>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</si>
  <si>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</si>
  <si>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</si>
  <si>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</si>
  <si>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</si>
  <si>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</si>
  <si>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</si>
  <si>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</si>
  <si>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</si>
  <si>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</si>
  <si>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</si>
  <si>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</si>
  <si>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</si>
  <si>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</si>
  <si>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</si>
  <si>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</si>
  <si>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</si>
  <si>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</si>
  <si>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</si>
  <si>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</si>
  <si>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</si>
  <si>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</si>
  <si>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</si>
  <si>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</si>
  <si>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</si>
  <si>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</si>
  <si>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</si>
  <si>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</si>
  <si>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</si>
  <si>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</si>
  <si>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</si>
  <si>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</si>
  <si>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</si>
  <si>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</si>
  <si>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</si>
  <si>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</si>
  <si>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</si>
  <si>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</si>
  <si>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</si>
  <si>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</si>
  <si>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</si>
  <si>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</si>
  <si>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</si>
  <si>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</si>
  <si>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</si>
  <si>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</si>
  <si>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</si>
  <si>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</si>
  <si>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</si>
  <si>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</si>
  <si>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</si>
  <si>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</si>
  <si>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</si>
  <si>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</si>
  <si>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</si>
  <si>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</si>
  <si>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</si>
  <si>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</si>
  <si>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</si>
  <si>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</si>
  <si>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</si>
  <si>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</si>
  <si>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</si>
  <si>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</si>
  <si>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</si>
  <si>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</si>
  <si>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</si>
  <si>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</si>
  <si>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</si>
  <si>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</si>
  <si>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</si>
  <si>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</si>
  <si>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</si>
  <si>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</si>
  <si>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</si>
  <si>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</si>
  <si>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</si>
  <si>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</si>
  <si>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</si>
  <si>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</si>
  <si>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</si>
  <si>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</si>
  <si>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</si>
  <si>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</si>
  <si>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</si>
  <si>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</si>
  <si>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</si>
  <si>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</si>
  <si>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</si>
  <si>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</si>
  <si>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</si>
  <si>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</si>
  <si>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</si>
  <si>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</si>
  <si>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</si>
  <si>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</si>
  <si>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</si>
  <si>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</si>
  <si>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</si>
  <si>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</si>
  <si>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</si>
  <si>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</si>
  <si>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</si>
  <si>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</si>
  <si>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</si>
  <si>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</si>
  <si>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</si>
  <si>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</si>
  <si>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</si>
  <si>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</si>
  <si>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</si>
  <si>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</si>
  <si>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</si>
  <si>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</si>
  <si>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</si>
  <si>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</si>
  <si>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</si>
  <si>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</si>
  <si>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</si>
  <si>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</si>
  <si>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</si>
  <si>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</si>
  <si>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</si>
  <si>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</si>
  <si>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</si>
  <si>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</si>
  <si>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</si>
  <si>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</si>
  <si>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</si>
  <si>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</si>
  <si>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</si>
  <si>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</si>
  <si>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</si>
  <si>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</si>
  <si>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</si>
  <si>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</si>
  <si>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</si>
  <si>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</si>
  <si>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</si>
  <si>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</si>
  <si>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</si>
  <si>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</si>
  <si>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</si>
  <si>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</si>
  <si>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</si>
  <si>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</si>
  <si>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</si>
  <si>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</si>
  <si>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</si>
  <si>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</si>
  <si>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</si>
  <si>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</si>
  <si>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</si>
  <si>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</si>
  <si>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</si>
  <si>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</si>
  <si>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</si>
  <si>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</si>
  <si>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</si>
  <si>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</si>
  <si>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</si>
  <si>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</si>
  <si>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</si>
  <si>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</si>
  <si>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</si>
  <si>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</si>
  <si>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</si>
  <si>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</si>
  <si>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</si>
  <si>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</si>
  <si>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</si>
  <si>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</si>
  <si>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</si>
  <si>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</si>
  <si>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</si>
  <si>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</si>
  <si>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</si>
  <si>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</si>
  <si>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</si>
  <si>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</si>
  <si>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</si>
  <si>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</si>
  <si>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</si>
  <si>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</si>
  <si>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</si>
  <si>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</si>
  <si>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</si>
  <si>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</si>
  <si>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</si>
  <si>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</si>
  <si>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</si>
  <si>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</si>
  <si>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</si>
  <si>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</si>
  <si>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</si>
  <si>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</si>
  <si>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</si>
  <si>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</si>
  <si>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</si>
  <si>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</si>
  <si>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</si>
  <si>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</si>
  <si>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</si>
  <si>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</si>
  <si>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</si>
  <si>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</si>
  <si>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</si>
  <si>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</si>
  <si>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</si>
  <si>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</si>
  <si>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</si>
  <si>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</si>
  <si>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</si>
  <si>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</si>
  <si>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</si>
  <si>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</si>
  <si>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</si>
  <si>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</si>
  <si>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</si>
  <si>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</si>
  <si>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</si>
  <si>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</si>
  <si>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</si>
  <si>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</si>
  <si>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</si>
  <si>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</si>
  <si>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</si>
  <si>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</si>
  <si>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</si>
  <si>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</si>
  <si>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</si>
  <si>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</si>
  <si>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</si>
  <si>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</si>
  <si>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</si>
  <si>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</si>
  <si>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</si>
  <si>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</si>
  <si>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</si>
  <si>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</si>
  <si>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</si>
  <si>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</si>
  <si>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</si>
  <si>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</si>
  <si>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</si>
  <si>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</si>
  <si>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</si>
  <si>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</si>
  <si>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</si>
  <si>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</si>
  <si>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</si>
  <si>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</si>
  <si>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</si>
  <si>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</si>
  <si>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</si>
  <si>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</si>
  <si>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</si>
  <si>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</si>
  <si>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</si>
  <si>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</si>
  <si>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</si>
  <si>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</si>
  <si>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</si>
  <si>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</si>
  <si>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</si>
  <si>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</si>
  <si>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</si>
  <si>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</si>
  <si>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</si>
  <si>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</si>
  <si>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</si>
  <si>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</si>
  <si>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</si>
  <si>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</si>
  <si>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</si>
  <si>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</si>
  <si>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</si>
  <si>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</si>
  <si>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</si>
  <si>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</si>
  <si>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</si>
  <si>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</si>
  <si>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</si>
  <si>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</si>
  <si>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</si>
  <si>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</si>
  <si>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</si>
  <si>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</si>
  <si>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</si>
  <si>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</si>
  <si>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</si>
  <si>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</si>
  <si>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</si>
  <si>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</si>
  <si>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</si>
  <si>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</si>
  <si>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</si>
  <si>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</si>
  <si>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</si>
  <si>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</si>
  <si>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</si>
  <si>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</si>
  <si>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</si>
  <si>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</si>
  <si>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</si>
  <si>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</si>
  <si>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</si>
  <si>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</si>
  <si>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</si>
  <si>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</si>
  <si>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</si>
  <si>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</si>
  <si>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</si>
  <si>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</si>
  <si>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</si>
  <si>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</si>
  <si>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</si>
  <si>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</si>
  <si>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</si>
  <si>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</si>
  <si>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</si>
  <si>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</si>
  <si>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</si>
  <si>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</si>
  <si>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</si>
  <si>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</si>
  <si>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</si>
  <si>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</si>
  <si>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</si>
  <si>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</si>
  <si>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</si>
  <si>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</si>
  <si>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</si>
  <si>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</si>
  <si>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</si>
  <si>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</si>
  <si>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</si>
  <si>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</si>
  <si>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</si>
  <si>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</si>
  <si>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</si>
  <si>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</si>
  <si>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</si>
  <si>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</si>
  <si>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</si>
  <si>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</si>
  <si>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</si>
  <si>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</si>
  <si>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</si>
  <si>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</si>
  <si>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</si>
  <si>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</si>
  <si>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</si>
  <si>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</si>
  <si>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</si>
  <si>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</si>
  <si>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</si>
  <si>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</si>
  <si>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</si>
  <si>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</si>
  <si>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</si>
  <si>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</si>
  <si>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</si>
  <si>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</si>
  <si>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</si>
  <si>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</si>
  <si>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</si>
  <si>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</si>
  <si>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</si>
  <si>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</si>
  <si>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</si>
  <si>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</si>
  <si>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</si>
  <si>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</si>
  <si>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</si>
  <si>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</si>
  <si>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</si>
  <si>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</si>
  <si>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</si>
  <si>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</si>
  <si>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</si>
  <si>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</si>
  <si>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</si>
  <si>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</si>
  <si>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</si>
  <si>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</si>
  <si>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</si>
  <si>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</si>
  <si>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</si>
  <si>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</si>
  <si>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</si>
  <si>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</si>
  <si>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</si>
  <si>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</si>
  <si>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</si>
  <si>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</si>
  <si>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</si>
  <si>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</si>
  <si>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</si>
  <si>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</si>
  <si>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</si>
  <si>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</si>
  <si>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</si>
  <si>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</si>
  <si>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</si>
  <si>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</si>
  <si>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</si>
  <si>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</si>
  <si>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</si>
  <si>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</si>
  <si>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</si>
  <si>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</si>
  <si>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</si>
  <si>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</si>
  <si>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</si>
  <si>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</si>
  <si>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</si>
  <si>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</si>
  <si>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</si>
  <si>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</si>
  <si>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</si>
  <si>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</si>
  <si>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</si>
  <si>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</si>
  <si>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</si>
  <si>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</si>
  <si>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</si>
  <si>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</si>
  <si>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</si>
  <si>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</si>
  <si>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</si>
  <si>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</si>
  <si>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</si>
  <si>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</si>
  <si>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</si>
  <si>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</si>
  <si>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</si>
  <si>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</si>
  <si>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</si>
  <si>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</si>
  <si>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</si>
  <si>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</si>
  <si>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</si>
  <si>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</si>
  <si>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</si>
  <si>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</si>
  <si>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</si>
  <si>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</si>
  <si>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</si>
  <si>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</si>
  <si>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</si>
  <si>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</si>
  <si>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</si>
  <si>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</si>
  <si>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</si>
  <si>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</si>
  <si>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</si>
  <si>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</si>
  <si>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</si>
  <si>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</si>
  <si>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</si>
  <si>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</si>
  <si>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</si>
  <si>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</si>
  <si>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</si>
  <si>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</si>
  <si>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</si>
  <si>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</si>
  <si>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</si>
  <si>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</si>
  <si>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</si>
  <si>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</si>
  <si>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</si>
  <si>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</si>
  <si>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</si>
  <si>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</si>
  <si>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</si>
  <si>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</si>
  <si>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</si>
  <si>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</si>
  <si>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</si>
  <si>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</si>
  <si>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</si>
  <si>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</si>
  <si>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</si>
  <si>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</si>
  <si>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</si>
  <si>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</si>
  <si>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</si>
  <si>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</si>
  <si>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</si>
  <si>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</si>
  <si>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</si>
  <si>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</si>
  <si>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</si>
  <si>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</si>
  <si>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</si>
  <si>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</si>
  <si>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</si>
  <si>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</si>
  <si>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</si>
  <si>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</si>
  <si>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</si>
  <si>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</si>
  <si>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</si>
  <si>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</si>
  <si>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</si>
  <si>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</si>
  <si>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</si>
  <si>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</si>
  <si>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</si>
  <si>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</si>
  <si>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</si>
  <si>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</si>
  <si>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</si>
  <si>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</si>
  <si>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</si>
  <si>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</si>
  <si>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</si>
  <si>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</si>
  <si>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</si>
  <si>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</si>
  <si>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</si>
  <si>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</si>
  <si>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</si>
  <si>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</si>
  <si>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</si>
  <si>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</si>
  <si>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</si>
  <si>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</si>
  <si>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</si>
  <si>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</si>
  <si>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</si>
  <si>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</si>
  <si>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</si>
  <si>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</si>
  <si>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</si>
  <si>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</si>
  <si>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</si>
  <si>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</si>
  <si>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</si>
  <si>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</si>
  <si>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</si>
  <si>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</si>
  <si>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</si>
  <si>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</si>
  <si>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</si>
  <si>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</si>
  <si>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</si>
  <si>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</si>
  <si>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</si>
  <si>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</si>
  <si>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</si>
  <si>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</si>
  <si>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</si>
  <si>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</si>
  <si>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</si>
  <si>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</si>
  <si>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</si>
  <si>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</si>
  <si>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</si>
  <si>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</si>
  <si>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</si>
  <si>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</si>
  <si>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</si>
  <si>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</si>
  <si>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</si>
  <si>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</si>
  <si>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</si>
  <si>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</si>
  <si>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</si>
  <si>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</si>
  <si>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</si>
  <si>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</si>
  <si>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</si>
  <si>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</si>
  <si>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</si>
  <si>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</si>
  <si>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</si>
  <si>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</si>
  <si>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</si>
  <si>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</si>
  <si>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</si>
  <si>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</si>
  <si>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</si>
  <si>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</si>
  <si>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</si>
  <si>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</si>
  <si>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</si>
  <si>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</si>
  <si>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</si>
  <si>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</si>
  <si>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</si>
  <si>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</si>
  <si>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</si>
  <si>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</si>
  <si>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</si>
  <si>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</si>
  <si>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</si>
  <si>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</si>
  <si>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</si>
  <si>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</si>
  <si>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</si>
  <si>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</si>
  <si>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</si>
  <si>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</si>
  <si>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</si>
  <si>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</si>
  <si>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</si>
  <si>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</si>
  <si>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</si>
  <si>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</si>
  <si>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</si>
  <si>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</si>
  <si>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</si>
  <si>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</si>
  <si>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</si>
  <si>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</si>
  <si>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</si>
  <si>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</si>
  <si>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</si>
  <si>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</si>
  <si>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</si>
  <si>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</si>
  <si>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</si>
  <si>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</si>
  <si>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</si>
  <si>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</si>
  <si>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</si>
  <si>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</si>
  <si>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</si>
  <si>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</si>
  <si>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</si>
  <si>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</si>
  <si>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</si>
  <si>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</si>
  <si>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</si>
  <si>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</si>
  <si>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</si>
  <si>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</si>
  <si>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</si>
  <si>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</si>
  <si>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</si>
  <si>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</si>
  <si>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</si>
  <si>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</si>
  <si>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</si>
  <si>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</si>
  <si>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</si>
  <si>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</si>
  <si>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</si>
  <si>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</si>
  <si>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</si>
  <si>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</si>
  <si>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</si>
  <si>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</si>
  <si>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</si>
  <si>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</si>
  <si>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</si>
  <si>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</si>
  <si>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</si>
  <si>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</si>
  <si>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</si>
  <si>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</si>
  <si>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</si>
  <si>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</si>
  <si>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</si>
  <si>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</si>
  <si>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</si>
  <si>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</si>
  <si>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</si>
  <si>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</si>
  <si>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</si>
  <si>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</si>
  <si>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</si>
  <si>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</si>
  <si>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</si>
  <si>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</si>
  <si>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</si>
  <si>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</si>
  <si>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</si>
  <si>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</si>
  <si>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</si>
  <si>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</si>
  <si>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</si>
  <si>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</si>
  <si>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</si>
  <si>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</si>
  <si>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</si>
  <si>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</si>
  <si>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</si>
  <si>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</si>
  <si>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</si>
  <si>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</si>
  <si>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</si>
  <si>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</si>
  <si>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</si>
  <si>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</si>
  <si>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</si>
  <si>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</si>
  <si>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</si>
  <si>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</si>
  <si>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</si>
  <si>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</si>
  <si>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</si>
  <si>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</si>
  <si>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</si>
  <si>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</si>
  <si>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</si>
  <si>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</si>
  <si>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</si>
  <si>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</si>
  <si>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</si>
  <si>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</si>
  <si>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</si>
  <si>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</si>
  <si>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</si>
  <si>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</si>
  <si>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</si>
  <si>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</si>
  <si>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</si>
  <si>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</si>
  <si>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</si>
  <si>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</si>
  <si>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</si>
  <si>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</si>
  <si>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</si>
  <si>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</si>
  <si>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</si>
  <si>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</si>
  <si>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</si>
  <si>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</si>
  <si>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</si>
  <si>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</si>
  <si>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</si>
  <si>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</si>
  <si>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</si>
  <si>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</si>
  <si>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</si>
  <si>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</si>
  <si>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</si>
  <si>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</si>
  <si>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</si>
  <si>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</si>
  <si>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</si>
  <si>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</si>
  <si>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</si>
  <si>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</si>
  <si>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</si>
  <si>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</si>
  <si>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</si>
  <si>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</si>
  <si>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</si>
  <si>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</si>
  <si>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</si>
  <si>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</si>
  <si>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</si>
  <si>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</si>
  <si>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</si>
  <si>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</si>
  <si>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</si>
  <si>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</si>
  <si>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</si>
  <si>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</si>
  <si>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</si>
  <si>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</si>
  <si>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</si>
  <si>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</si>
  <si>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</si>
  <si>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</si>
  <si>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</si>
  <si>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</si>
  <si>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</si>
  <si>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</si>
  <si>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</si>
  <si>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</si>
  <si>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</si>
  <si>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</si>
  <si>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</si>
  <si>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</si>
  <si>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</si>
  <si>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</si>
  <si>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</si>
  <si>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</si>
  <si>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</si>
  <si>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</si>
  <si>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</si>
  <si>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</si>
  <si>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</si>
  <si>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</si>
  <si>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</si>
  <si>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</si>
  <si>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</si>
  <si>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</si>
  <si>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</si>
  <si>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</si>
  <si>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</si>
  <si>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</si>
  <si>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</si>
  <si>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</si>
  <si>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</si>
  <si>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</si>
  <si>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</si>
  <si>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</si>
  <si>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</si>
  <si>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</si>
  <si>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</si>
  <si>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</si>
  <si>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</si>
  <si>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</si>
  <si>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</si>
  <si>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</si>
  <si>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</si>
  <si>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</si>
  <si>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</si>
  <si>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</si>
  <si>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</si>
  <si>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</si>
  <si>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</si>
  <si>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</si>
  <si>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</si>
  <si>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</si>
  <si>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</si>
  <si>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</si>
  <si>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</si>
  <si>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</si>
  <si>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</si>
  <si>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</si>
  <si>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</si>
  <si>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</si>
  <si>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</si>
  <si>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</si>
  <si>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</si>
  <si>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</si>
  <si>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</si>
  <si>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</si>
  <si>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</si>
  <si>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</si>
  <si>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</si>
  <si>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</si>
  <si>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</si>
  <si>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</si>
  <si>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</si>
  <si>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</si>
  <si>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</si>
  <si>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</si>
  <si>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</si>
  <si>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</si>
  <si>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</si>
  <si>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</si>
  <si>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</si>
  <si>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</si>
  <si>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</si>
  <si>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</si>
  <si>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</si>
  <si>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</si>
  <si>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</si>
  <si>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</si>
  <si>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</si>
  <si>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</si>
  <si>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</si>
  <si>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</si>
  <si>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</si>
  <si>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</si>
  <si>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</si>
  <si>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</si>
  <si>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</si>
  <si>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</si>
  <si>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</si>
  <si>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</si>
  <si>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</si>
  <si>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</si>
  <si>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</si>
  <si>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</si>
  <si>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</si>
  <si>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</si>
  <si>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</si>
  <si>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</si>
  <si>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</si>
  <si>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</si>
  <si>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</si>
  <si>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</si>
  <si>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</si>
  <si>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</si>
  <si>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</si>
  <si>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</si>
  <si>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</si>
  <si>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</si>
  <si>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</si>
  <si>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</si>
  <si>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</si>
  <si>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</si>
  <si>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</si>
  <si>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</si>
  <si>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</si>
  <si>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</si>
  <si>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</si>
  <si>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</si>
  <si>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</si>
  <si>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</si>
  <si>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</si>
  <si>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</si>
  <si>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</si>
  <si>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</si>
  <si>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</si>
  <si>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</si>
  <si>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</si>
  <si>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</si>
  <si>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</si>
  <si>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</si>
  <si>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</si>
  <si>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</si>
  <si>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</si>
  <si>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</si>
  <si>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</si>
  <si>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</si>
  <si>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</si>
  <si>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</si>
  <si>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</si>
  <si>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</si>
  <si>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</si>
  <si>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</si>
  <si>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</si>
  <si>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</si>
  <si>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</si>
  <si>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</si>
  <si>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</si>
  <si>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</si>
  <si>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</si>
  <si>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</si>
  <si>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</si>
  <si>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</si>
  <si>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</si>
  <si>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</si>
  <si>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</si>
  <si>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</si>
  <si>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</si>
  <si>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</si>
  <si>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</si>
  <si>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</si>
  <si>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</si>
  <si>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</si>
  <si>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</si>
  <si>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</si>
  <si>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</si>
  <si>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</si>
  <si>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</si>
  <si>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</si>
  <si>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</si>
  <si>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</si>
  <si>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</si>
  <si>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</si>
  <si>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</si>
  <si>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</si>
  <si>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</si>
  <si>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</si>
  <si>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</si>
  <si>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</si>
  <si>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</si>
  <si>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</si>
  <si>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</si>
  <si>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</si>
  <si>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</si>
  <si>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</si>
  <si>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</si>
  <si>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</si>
  <si>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</si>
  <si>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</si>
  <si>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</si>
  <si>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</si>
  <si>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</si>
  <si>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</si>
  <si>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</si>
  <si>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</si>
  <si>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</si>
  <si>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</si>
  <si>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</si>
  <si>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</si>
  <si>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</si>
  <si>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</si>
  <si>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</si>
  <si>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</si>
  <si>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</si>
  <si>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</si>
  <si>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</si>
  <si>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</si>
  <si>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</si>
  <si>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</si>
  <si>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</si>
  <si>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</si>
  <si>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</si>
  <si>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</si>
  <si>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</si>
  <si>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</si>
  <si>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</si>
  <si>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</si>
  <si>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</si>
  <si>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</si>
  <si>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</si>
  <si>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</si>
  <si>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</si>
  <si>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</si>
  <si>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</si>
  <si>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</si>
  <si>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</si>
  <si>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</si>
  <si>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</si>
  <si>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</si>
  <si>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</si>
  <si>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</si>
  <si>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</si>
  <si>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</si>
  <si>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</si>
  <si>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</si>
  <si>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</si>
  <si>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</si>
  <si>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</si>
  <si>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</si>
  <si>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</si>
  <si>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</si>
  <si>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</si>
  <si>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</si>
  <si>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</si>
  <si>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</si>
  <si>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</si>
  <si>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</si>
  <si>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</si>
  <si>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</si>
  <si>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</si>
  <si>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</si>
  <si>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</si>
  <si>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</si>
  <si>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</si>
  <si>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</si>
  <si>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</si>
  <si>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</si>
  <si>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</si>
  <si>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</si>
  <si>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</si>
  <si>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</si>
  <si>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</si>
  <si>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</si>
  <si>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</si>
  <si>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</si>
  <si>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</si>
  <si>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</si>
  <si>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</si>
  <si>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</si>
  <si>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</si>
  <si>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</si>
  <si>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</si>
  <si>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</si>
  <si>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</si>
  <si>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</si>
  <si>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</si>
  <si>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</si>
  <si>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</si>
  <si>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</si>
  <si>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</si>
  <si>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</si>
  <si>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</si>
  <si>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</si>
  <si>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</si>
  <si>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</si>
  <si>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</si>
  <si>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</si>
  <si>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</si>
  <si>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</si>
  <si>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</si>
  <si>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</si>
  <si>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</si>
  <si>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</si>
  <si>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</si>
  <si>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</si>
  <si>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</si>
  <si>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</si>
  <si>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</si>
  <si>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</si>
  <si>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</si>
  <si>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</si>
  <si>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</si>
  <si>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</si>
  <si>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</si>
  <si>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</si>
  <si>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</si>
  <si>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</si>
  <si>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</si>
  <si>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</si>
  <si>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</si>
  <si>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</si>
  <si>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</si>
  <si>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</si>
  <si>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</si>
  <si>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</si>
  <si>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</si>
  <si>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</si>
  <si>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</si>
  <si>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</si>
  <si>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</si>
  <si>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</si>
  <si>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</si>
  <si>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</si>
  <si>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</si>
  <si>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</si>
  <si>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</si>
  <si>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</si>
  <si>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</si>
  <si>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</si>
  <si>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</si>
  <si>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</si>
  <si>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</si>
  <si>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</si>
  <si>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</si>
  <si>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</si>
  <si>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</si>
  <si>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</si>
  <si>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</si>
  <si>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</si>
  <si>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</si>
  <si>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</si>
  <si>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</si>
  <si>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</si>
  <si>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</si>
  <si>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</si>
  <si>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</si>
  <si>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</si>
  <si>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</si>
  <si>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</si>
  <si>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</si>
  <si>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</si>
  <si>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</si>
  <si>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</si>
  <si>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</si>
  <si>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</si>
  <si>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</si>
  <si>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</si>
  <si>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</si>
  <si>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</si>
  <si>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</si>
  <si>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</si>
  <si>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</si>
  <si>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</si>
  <si>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</si>
  <si>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</si>
  <si>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</si>
  <si>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</si>
  <si>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</si>
  <si>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</si>
  <si>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</si>
  <si>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</si>
  <si>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</si>
  <si>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</si>
  <si>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</si>
  <si>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</si>
  <si>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</si>
  <si>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</si>
  <si>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</si>
  <si>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</si>
  <si>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</si>
  <si>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</si>
  <si>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</si>
  <si>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</si>
  <si>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</si>
  <si>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</si>
  <si>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</si>
  <si>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</si>
  <si>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</si>
  <si>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</si>
  <si>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</si>
  <si>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</si>
  <si>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</si>
  <si>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</si>
  <si>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</si>
  <si>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</si>
  <si>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</si>
  <si>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</si>
  <si>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</si>
  <si>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</si>
  <si>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</si>
  <si>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</si>
  <si>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</si>
  <si>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</si>
  <si>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</si>
  <si>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</si>
  <si>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</si>
  <si>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</si>
  <si>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</si>
  <si>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</si>
  <si>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</si>
  <si>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</si>
  <si>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</si>
  <si>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</si>
  <si>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</si>
  <si>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</si>
  <si>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</si>
  <si>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</si>
  <si>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</si>
  <si>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</si>
  <si>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</si>
  <si>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</si>
  <si>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</si>
  <si>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</si>
  <si>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</si>
  <si>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</si>
  <si>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</si>
  <si>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</si>
  <si>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</si>
  <si>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</si>
  <si>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</si>
  <si>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</si>
  <si>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</si>
  <si>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</si>
  <si>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</si>
  <si>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</si>
  <si>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</si>
  <si>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</si>
  <si>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</si>
  <si>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</si>
  <si>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</si>
  <si>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</si>
  <si>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</si>
  <si>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</si>
  <si>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</si>
  <si>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</si>
  <si>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</si>
  <si>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</si>
  <si>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</si>
  <si>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</si>
  <si>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</si>
  <si>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</si>
  <si>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</si>
  <si>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</si>
  <si>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</si>
  <si>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</si>
  <si>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</si>
  <si>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</si>
  <si>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</si>
  <si>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</si>
  <si>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</si>
  <si>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</si>
  <si>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</si>
  <si>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</si>
  <si>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</si>
  <si>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</si>
  <si>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</si>
  <si>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</si>
  <si>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</si>
  <si>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</si>
  <si>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</si>
  <si>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</si>
  <si>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</si>
  <si>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</si>
  <si>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</si>
  <si>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</si>
  <si>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</si>
  <si>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</si>
  <si>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</si>
  <si>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</si>
  <si>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</si>
  <si>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</si>
  <si>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</si>
  <si>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</si>
  <si>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</si>
  <si>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</si>
  <si>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</si>
  <si>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</si>
  <si>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</si>
  <si>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</si>
  <si>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</si>
  <si>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</si>
  <si>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</si>
  <si>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</si>
  <si>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</si>
  <si>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</si>
  <si>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</si>
  <si>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</si>
  <si>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</si>
  <si>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</si>
  <si>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</si>
  <si>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</si>
  <si>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</si>
  <si>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</si>
  <si>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</si>
  <si>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</si>
  <si>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</si>
  <si>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</si>
  <si>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</si>
  <si>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</si>
  <si>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</si>
  <si>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</si>
  <si>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</si>
  <si>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</si>
  <si>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</si>
  <si>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</si>
  <si>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</si>
  <si>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</si>
  <si>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</si>
  <si>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</si>
  <si>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</si>
  <si>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</si>
  <si>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</si>
  <si>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</si>
  <si>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</si>
  <si>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</si>
  <si>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</si>
  <si>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</si>
  <si>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</si>
  <si>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</si>
  <si>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</si>
  <si>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</si>
  <si>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</si>
  <si>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</si>
  <si>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</si>
  <si>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</si>
  <si>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</si>
  <si>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</si>
  <si>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</si>
  <si>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</si>
  <si>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</si>
  <si>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</si>
  <si>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</si>
  <si>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</si>
  <si>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</si>
  <si>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</si>
  <si>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</si>
  <si>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</si>
  <si>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</si>
  <si>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</si>
  <si>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</si>
  <si>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</si>
  <si>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</si>
  <si>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</si>
  <si>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</si>
  <si>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</si>
  <si>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</si>
  <si>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</si>
  <si>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</si>
  <si>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</si>
  <si>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</si>
  <si>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</si>
  <si>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</si>
  <si>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</si>
  <si>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</si>
  <si>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</si>
  <si>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</si>
  <si>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</si>
  <si>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</si>
  <si>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</si>
  <si>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</si>
  <si>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</si>
  <si>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</si>
  <si>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</si>
  <si>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</si>
  <si>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</si>
  <si>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</si>
  <si>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</si>
  <si>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</si>
  <si>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</si>
  <si>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</si>
  <si>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</si>
  <si>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</si>
  <si>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</si>
  <si>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</si>
  <si>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</si>
  <si>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</si>
  <si>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</si>
  <si>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</si>
  <si>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</si>
  <si>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</si>
  <si>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</si>
  <si>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</si>
  <si>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</si>
  <si>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</si>
  <si>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</si>
  <si>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</si>
  <si>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</si>
  <si>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</si>
  <si>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</si>
  <si>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</si>
  <si>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</si>
  <si>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</si>
  <si>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</si>
  <si>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</si>
  <si>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</si>
  <si>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</si>
  <si>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</si>
  <si>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</si>
  <si>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</si>
  <si>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</si>
  <si>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</si>
  <si>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</si>
  <si>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</si>
  <si>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</si>
  <si>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</si>
  <si>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</si>
  <si>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</si>
  <si>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</si>
  <si>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</si>
  <si>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</si>
  <si>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</si>
  <si>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</si>
  <si>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</si>
  <si>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</si>
  <si>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</si>
  <si>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</si>
  <si>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</si>
  <si>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</si>
  <si>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</si>
  <si>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</si>
  <si>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</si>
  <si>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</si>
  <si>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</si>
  <si>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</si>
  <si>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</si>
  <si>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</si>
  <si>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</si>
  <si>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</si>
  <si>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</si>
  <si>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</si>
  <si>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</si>
  <si>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</si>
  <si>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</si>
  <si>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</si>
  <si>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</si>
  <si>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</si>
  <si>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</si>
  <si>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</si>
  <si>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</si>
  <si>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</si>
  <si>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</si>
  <si>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</si>
  <si>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</si>
  <si>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</si>
  <si>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</si>
  <si>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</si>
  <si>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</si>
  <si>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</si>
  <si>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</si>
  <si>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</si>
  <si>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</si>
  <si>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</si>
  <si>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</si>
  <si>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</si>
  <si>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</si>
  <si>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</si>
  <si>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</si>
  <si>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</si>
  <si>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</si>
  <si>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</si>
  <si>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</si>
  <si>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</si>
  <si>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</si>
  <si>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</si>
  <si>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</si>
  <si>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</si>
  <si>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</si>
  <si>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</si>
  <si>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</si>
  <si>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</si>
  <si>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</si>
  <si>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</si>
  <si>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</si>
  <si>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</si>
  <si>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</si>
  <si>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</si>
  <si>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</si>
  <si>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</si>
  <si>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</si>
  <si>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</si>
  <si>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</si>
  <si>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</si>
  <si>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</si>
  <si>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</si>
  <si>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</si>
  <si>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</si>
  <si>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</si>
  <si>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</si>
  <si>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</si>
  <si>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</si>
  <si>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</si>
  <si>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</si>
  <si>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</si>
  <si>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</si>
  <si>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</si>
  <si>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</si>
  <si>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</si>
  <si>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</si>
  <si>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</si>
  <si>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</si>
  <si>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</si>
  <si>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</si>
  <si>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</si>
  <si>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</si>
  <si>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</si>
  <si>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</si>
  <si>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</si>
  <si>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</si>
  <si>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</si>
  <si>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</si>
  <si>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</si>
  <si>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</si>
  <si>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</si>
  <si>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</si>
  <si>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</si>
  <si>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</si>
  <si>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</si>
  <si>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</si>
  <si>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</si>
  <si>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</si>
  <si>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</si>
  <si>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</si>
  <si>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</si>
  <si>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</si>
  <si>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</si>
  <si>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</si>
  <si>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</si>
  <si>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</si>
  <si>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</si>
  <si>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</si>
  <si>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</si>
  <si>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</si>
  <si>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</si>
  <si>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</si>
  <si>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</si>
  <si>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</si>
  <si>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</si>
  <si>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</si>
  <si>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</si>
  <si>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</si>
  <si>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</si>
  <si>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</si>
  <si>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</si>
  <si>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</si>
  <si>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</si>
  <si>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</si>
  <si>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</si>
  <si>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</si>
  <si>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</si>
  <si>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</si>
  <si>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</si>
  <si>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</si>
  <si>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</si>
  <si>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</si>
  <si>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</si>
  <si>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</si>
  <si>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</si>
  <si>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</si>
  <si>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</si>
  <si>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</si>
  <si>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</si>
  <si>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</si>
  <si>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</si>
  <si>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</si>
  <si>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</si>
  <si>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</si>
  <si>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</si>
  <si>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</si>
  <si>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</si>
  <si>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</si>
  <si>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</si>
  <si>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</si>
  <si>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</si>
  <si>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</si>
  <si>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</si>
  <si>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</si>
  <si>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</si>
  <si>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</si>
  <si>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</si>
  <si>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</si>
  <si>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</si>
  <si>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</si>
  <si>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</si>
  <si>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</si>
  <si>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</si>
  <si>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</si>
  <si>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</si>
  <si>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</si>
  <si>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</si>
  <si>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</si>
  <si>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</si>
  <si>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</si>
  <si>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</si>
  <si>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</si>
  <si>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</si>
  <si>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</si>
  <si>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</si>
  <si>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</si>
  <si>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</si>
  <si>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</si>
  <si>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</si>
  <si>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</si>
  <si>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</si>
  <si>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</si>
  <si>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</si>
  <si>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</si>
  <si>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</si>
  <si>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</si>
  <si>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</si>
  <si>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</si>
  <si>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</si>
  <si>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</si>
  <si>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</si>
  <si>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</si>
  <si>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</si>
  <si>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</si>
  <si>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</si>
  <si>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</si>
  <si>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</si>
  <si>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</si>
  <si>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</si>
  <si>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</si>
  <si>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</si>
  <si>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</si>
  <si>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</si>
  <si>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</si>
  <si>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</si>
  <si>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</si>
  <si>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</si>
  <si>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</si>
  <si>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</si>
  <si>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</si>
  <si>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</si>
  <si>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</si>
  <si>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</si>
  <si>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</si>
  <si>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</si>
  <si>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</si>
  <si>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</si>
  <si>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</si>
  <si>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</si>
  <si>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</si>
  <si>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</si>
  <si>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</si>
  <si>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</si>
  <si>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</si>
  <si>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</si>
  <si>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</si>
  <si>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</si>
  <si>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</si>
  <si>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</si>
  <si>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</si>
  <si>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</si>
  <si>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</si>
  <si>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</si>
  <si>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</si>
  <si>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</si>
  <si>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</si>
  <si>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</si>
  <si>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</si>
  <si>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</si>
  <si>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</si>
  <si>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</si>
  <si>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</si>
  <si>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</si>
  <si>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</si>
  <si>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</si>
  <si>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</si>
  <si>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</si>
  <si>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</si>
  <si>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</si>
  <si>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</si>
  <si>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</si>
  <si>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</si>
  <si>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</si>
  <si>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</si>
  <si>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</si>
  <si>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</si>
  <si>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</si>
  <si>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</si>
  <si>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</si>
  <si>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</si>
  <si>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</si>
  <si>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</si>
  <si>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</si>
  <si>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</si>
  <si>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</si>
  <si>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</si>
  <si>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</si>
  <si>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</si>
  <si>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</si>
  <si>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</si>
  <si>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</si>
  <si>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</si>
  <si>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</si>
  <si>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</si>
  <si>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</si>
  <si>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</si>
  <si>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</si>
  <si>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</si>
  <si>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</si>
  <si>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</si>
  <si>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</si>
  <si>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</si>
  <si>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</si>
  <si>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</si>
  <si>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</si>
  <si>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</si>
  <si>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</si>
  <si>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</si>
  <si>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</si>
  <si>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</si>
  <si>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</si>
  <si>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</si>
  <si>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</si>
  <si>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</si>
  <si>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</si>
  <si>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</si>
  <si>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</si>
  <si>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</si>
  <si>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</si>
  <si>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</si>
  <si>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</si>
  <si>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</si>
  <si>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</si>
  <si>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</si>
  <si>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</si>
  <si>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</si>
  <si>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</si>
  <si>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</si>
  <si>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</si>
  <si>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</si>
  <si>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</si>
  <si>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</si>
  <si>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</si>
  <si>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</si>
  <si>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</si>
  <si>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</si>
  <si>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</si>
  <si>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</si>
  <si>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</si>
  <si>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</si>
  <si>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</si>
  <si>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</si>
  <si>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</si>
  <si>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</si>
  <si>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</si>
  <si>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</si>
  <si>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</si>
  <si>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</si>
  <si>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</si>
  <si>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</si>
  <si>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</si>
  <si>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</si>
  <si>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</si>
  <si>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</si>
  <si>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</si>
  <si>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</si>
  <si>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</si>
  <si>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</si>
  <si>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</si>
  <si>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</si>
  <si>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</si>
  <si>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</si>
  <si>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</si>
  <si>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</si>
  <si>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</si>
  <si>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</si>
  <si>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</si>
  <si>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</si>
  <si>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</si>
  <si>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</si>
  <si>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</si>
  <si>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</si>
  <si>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</si>
  <si>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</si>
  <si>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</si>
  <si>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</si>
  <si>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</si>
  <si>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</si>
  <si>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</si>
  <si>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</si>
  <si>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</si>
  <si>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</si>
  <si>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</si>
  <si>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</si>
  <si>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</si>
  <si>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</si>
  <si>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</si>
  <si>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</si>
  <si>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</si>
  <si>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</si>
  <si>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</si>
  <si>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</si>
  <si>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</si>
  <si>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</si>
  <si>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</si>
  <si>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</si>
  <si>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</si>
  <si>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</si>
  <si>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</si>
  <si>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</si>
  <si>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</si>
  <si>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</si>
  <si>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</si>
  <si>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</si>
  <si>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</si>
  <si>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</si>
  <si>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</si>
  <si>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</si>
  <si>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</si>
  <si>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</si>
  <si>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</si>
  <si>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</si>
  <si>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</si>
  <si>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</si>
  <si>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</si>
  <si>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</si>
  <si>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</si>
  <si>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</si>
  <si>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</si>
  <si>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</si>
  <si>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</si>
  <si>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</si>
  <si>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</si>
  <si>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</si>
  <si>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</si>
  <si>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</si>
  <si>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</si>
  <si>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</si>
  <si>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</si>
  <si>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</si>
  <si>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</si>
  <si>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</si>
  <si>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</si>
  <si>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</si>
  <si>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</si>
  <si>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</si>
  <si>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</si>
  <si>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</si>
  <si>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</si>
  <si>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</si>
  <si>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</si>
  <si>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</si>
  <si>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</si>
  <si>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</si>
  <si>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</si>
  <si>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</si>
  <si>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</si>
  <si>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</si>
  <si>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</si>
  <si>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</si>
  <si>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</si>
  <si>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</si>
  <si>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</si>
  <si>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</si>
  <si>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</si>
  <si>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</si>
  <si>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</si>
  <si>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</si>
  <si>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</si>
  <si>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</si>
  <si>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</si>
  <si>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</si>
  <si>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</si>
  <si>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</si>
  <si>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</si>
  <si>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</si>
  <si>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</si>
  <si>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</si>
  <si>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</si>
  <si>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</si>
  <si>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</si>
  <si>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</si>
  <si>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</si>
  <si>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</si>
  <si>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</si>
  <si>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</si>
  <si>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</si>
  <si>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</si>
  <si>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</si>
  <si>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</si>
  <si>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</si>
  <si>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</si>
  <si>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</si>
  <si>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</si>
  <si>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</si>
  <si>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</si>
  <si>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</si>
  <si>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</si>
  <si>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</si>
  <si>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</si>
  <si>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</si>
  <si>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</si>
  <si>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</si>
  <si>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</si>
  <si>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</si>
  <si>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</si>
  <si>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</si>
  <si>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</si>
  <si>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</si>
  <si>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</si>
  <si>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</si>
  <si>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</si>
  <si>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</si>
  <si>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</si>
  <si>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</si>
  <si>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</si>
  <si>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</si>
  <si>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</si>
  <si>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</si>
  <si>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</si>
  <si>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</si>
  <si>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</si>
  <si>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</si>
  <si>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</si>
  <si>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</si>
  <si>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</si>
  <si>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</si>
  <si>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</si>
  <si>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</si>
  <si>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</si>
  <si>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</si>
  <si>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</si>
  <si>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</si>
  <si>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</si>
  <si>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</si>
  <si>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</si>
  <si>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</si>
  <si>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</si>
  <si>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</si>
  <si>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</si>
  <si>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</si>
  <si>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</si>
  <si>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</si>
  <si>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</si>
  <si>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</si>
  <si>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</si>
  <si>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</si>
  <si>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</si>
  <si>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</si>
  <si>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</si>
  <si>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</si>
  <si>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</si>
  <si>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</si>
  <si>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</si>
  <si>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</si>
  <si>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</si>
  <si>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</si>
  <si>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</si>
  <si>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</si>
  <si>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</si>
  <si>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</si>
  <si>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</si>
  <si>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</si>
  <si>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</si>
  <si>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</si>
  <si>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</si>
  <si>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</si>
  <si>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</si>
  <si>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</si>
  <si>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</si>
  <si>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</si>
  <si>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</si>
  <si>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</si>
  <si>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</si>
  <si>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</si>
  <si>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</si>
  <si>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</si>
  <si>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</si>
  <si>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</si>
  <si>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</si>
  <si>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</si>
  <si>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</si>
  <si>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</si>
  <si>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</si>
  <si>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</si>
  <si>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</si>
  <si>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</si>
  <si>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</si>
  <si>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</si>
  <si>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</si>
  <si>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</si>
  <si>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</si>
  <si>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</si>
  <si>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</si>
  <si>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</si>
  <si>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</si>
  <si>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</si>
  <si>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</si>
  <si>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</si>
  <si>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</si>
  <si>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</si>
  <si>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</si>
  <si>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</si>
  <si>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</si>
  <si>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</si>
  <si>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</si>
  <si>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</si>
  <si>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</si>
  <si>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</si>
  <si>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</si>
  <si>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</si>
  <si>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</si>
  <si>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</si>
  <si>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</si>
  <si>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</si>
  <si>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</si>
  <si>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</si>
  <si>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</si>
  <si>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</si>
  <si>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</si>
  <si>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</si>
  <si>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</si>
  <si>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</si>
  <si>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</si>
  <si>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</si>
  <si>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</si>
  <si>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</si>
  <si>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</si>
  <si>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</si>
  <si>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</si>
  <si>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</si>
  <si>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</si>
  <si>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</si>
  <si>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</si>
  <si>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</si>
  <si>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</si>
  <si>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</si>
  <si>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</si>
  <si>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</si>
  <si>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</si>
  <si>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</si>
  <si>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</si>
  <si>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</si>
  <si>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</si>
  <si>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</si>
  <si>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</si>
  <si>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</si>
  <si>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</si>
  <si>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</si>
  <si>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</si>
  <si>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</si>
  <si>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</si>
  <si>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</si>
  <si>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</si>
  <si>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</si>
  <si>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</si>
  <si>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</si>
  <si>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</si>
  <si>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</si>
  <si>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</si>
  <si>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</si>
  <si>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</si>
  <si>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</si>
  <si>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</si>
  <si>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</si>
  <si>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</si>
  <si>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</si>
  <si>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</si>
  <si>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</si>
  <si>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</si>
  <si>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</si>
  <si>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</si>
  <si>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</si>
  <si>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</si>
  <si>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</si>
  <si>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</si>
  <si>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</si>
  <si>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</si>
  <si>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</si>
  <si>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</si>
  <si>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</si>
  <si>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</si>
  <si>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</si>
  <si>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</si>
  <si>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</si>
  <si>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</si>
  <si>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</si>
  <si>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</si>
  <si>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</si>
  <si>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</si>
  <si>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</si>
  <si>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</si>
  <si>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</si>
  <si>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</si>
  <si>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</si>
  <si>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</si>
  <si>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</si>
  <si>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</si>
  <si>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</si>
  <si>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</si>
  <si>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</si>
  <si>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</si>
  <si>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</si>
  <si>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</si>
  <si>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</si>
  <si>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</si>
  <si>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</si>
  <si>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</si>
  <si>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</si>
  <si>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</si>
  <si>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</si>
  <si>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</si>
  <si>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</si>
  <si>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</si>
  <si>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</si>
  <si>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</si>
  <si>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</si>
  <si>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</si>
  <si>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</si>
  <si>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</si>
  <si>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</si>
  <si>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</si>
  <si>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</si>
  <si>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</si>
  <si>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</si>
  <si>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</si>
  <si>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</si>
  <si>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</si>
  <si>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</si>
  <si>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</si>
  <si>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</si>
  <si>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</si>
  <si>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</si>
  <si>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</si>
  <si>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</si>
  <si>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</si>
  <si>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</si>
  <si>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</si>
  <si>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</si>
  <si>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</si>
  <si>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</si>
  <si>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</si>
  <si>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</si>
  <si>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</si>
  <si>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</si>
  <si>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</si>
  <si>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</si>
  <si>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</si>
  <si>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</si>
  <si>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</si>
  <si>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</si>
  <si>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</si>
  <si>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</si>
  <si>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</si>
  <si>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</si>
  <si>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</si>
  <si>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</si>
  <si>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</si>
  <si>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</si>
  <si>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</si>
  <si>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</si>
  <si>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</si>
  <si>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</si>
  <si>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</si>
  <si>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</si>
  <si>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</si>
  <si>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</si>
  <si>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</si>
  <si>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</si>
  <si>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</si>
  <si>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</si>
  <si>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</si>
  <si>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</si>
  <si>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</si>
  <si>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</si>
  <si>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</si>
  <si>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</si>
  <si>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</si>
  <si>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</si>
  <si>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</si>
  <si>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</si>
  <si>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</si>
  <si>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</si>
  <si>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</si>
  <si>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</si>
  <si>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</si>
  <si>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</si>
  <si>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</si>
  <si>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</si>
  <si>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</si>
  <si>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</si>
  <si>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</si>
  <si>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</si>
  <si>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</si>
  <si>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</si>
  <si>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</si>
  <si>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</si>
  <si>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</si>
  <si>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</si>
  <si>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</si>
  <si>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</si>
  <si>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</si>
  <si>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</si>
  <si>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</si>
  <si>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</si>
  <si>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</si>
  <si>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</si>
  <si>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</si>
  <si>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</si>
  <si>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</si>
  <si>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</si>
  <si>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</si>
  <si>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</si>
  <si>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</si>
  <si>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</si>
  <si>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</si>
  <si>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</si>
  <si>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</si>
  <si>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</si>
  <si>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</si>
  <si>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</si>
  <si>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</si>
  <si>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</si>
  <si>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</si>
  <si>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</si>
  <si>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</si>
  <si>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</si>
  <si>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</si>
  <si>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</si>
  <si>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</si>
  <si>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</si>
  <si>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</si>
  <si>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</si>
  <si>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</si>
  <si>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</si>
  <si>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</si>
  <si>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</si>
  <si>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</si>
  <si>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</si>
  <si>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</si>
  <si>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</si>
  <si>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</si>
  <si>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</si>
  <si>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</si>
  <si>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</si>
  <si>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</si>
  <si>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</si>
  <si>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</si>
  <si>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</si>
  <si>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</si>
  <si>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</si>
  <si>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</si>
  <si>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</si>
  <si>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</si>
  <si>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</si>
  <si>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</si>
  <si>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</si>
  <si>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</si>
  <si>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</si>
  <si>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</si>
  <si>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</si>
  <si>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</si>
  <si>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</si>
  <si>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</si>
  <si>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</si>
  <si>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</si>
  <si>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</si>
  <si>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</si>
  <si>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</si>
  <si>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</si>
  <si>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</si>
  <si>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</si>
  <si>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</si>
  <si>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</si>
  <si>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</si>
  <si>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</si>
  <si>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</si>
  <si>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</si>
  <si>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</si>
  <si>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</si>
  <si>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</si>
  <si>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</si>
  <si>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</si>
  <si>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</si>
  <si>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</si>
  <si>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</si>
  <si>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</si>
  <si>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</si>
  <si>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</si>
  <si>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</si>
  <si>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</si>
  <si>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</si>
  <si>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</si>
  <si>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</si>
  <si>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</si>
  <si>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</si>
  <si>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</si>
  <si>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</si>
  <si>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</si>
  <si>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</si>
  <si>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</si>
  <si>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</si>
  <si>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</si>
  <si>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</si>
  <si>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</si>
  <si>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</si>
  <si>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</si>
  <si>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</si>
  <si>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</si>
  <si>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</si>
  <si>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</si>
  <si>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</si>
  <si>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</si>
  <si>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</si>
  <si>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</si>
  <si>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</si>
  <si>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</si>
  <si>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</si>
  <si>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</si>
  <si>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</si>
  <si>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</si>
  <si>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</si>
  <si>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</si>
  <si>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</si>
  <si>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</si>
  <si>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</si>
  <si>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</si>
  <si>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</si>
  <si>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</si>
  <si>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</si>
  <si>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</si>
  <si>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</si>
  <si>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</si>
  <si>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</si>
  <si>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</si>
  <si>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</si>
  <si>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</si>
  <si>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</si>
  <si>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</si>
  <si>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</si>
  <si>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</si>
  <si>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</si>
  <si>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</si>
  <si>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</si>
  <si>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</si>
  <si>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</si>
  <si>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</si>
  <si>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</si>
  <si>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</si>
  <si>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</si>
  <si>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</si>
  <si>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</si>
  <si>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</si>
  <si>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</si>
  <si>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</si>
  <si>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</si>
  <si>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</si>
  <si>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</si>
  <si>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</si>
  <si>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</si>
  <si>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</si>
  <si>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</si>
  <si>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</si>
  <si>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</si>
  <si>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</si>
  <si>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</si>
  <si>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</si>
  <si>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</si>
  <si>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</si>
  <si>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</si>
  <si>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</si>
  <si>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</si>
  <si>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</si>
  <si>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</si>
  <si>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</si>
  <si>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</si>
  <si>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</si>
  <si>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</si>
  <si>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</si>
  <si>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</si>
  <si>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</si>
  <si>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</si>
  <si>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</si>
  <si>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</si>
  <si>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</si>
  <si>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</si>
  <si>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</si>
  <si>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</si>
  <si>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</si>
  <si>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</si>
  <si>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</si>
  <si>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</si>
  <si>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</si>
  <si>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</si>
  <si>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</si>
  <si>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</si>
  <si>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</si>
  <si>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</si>
  <si>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</si>
  <si>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</si>
  <si>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</si>
  <si>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</si>
  <si>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</si>
  <si>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</si>
  <si>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</si>
  <si>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</si>
  <si>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</si>
  <si>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</si>
  <si>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</si>
  <si>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</si>
  <si>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</si>
  <si>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</si>
  <si>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</si>
  <si>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</si>
  <si>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</si>
  <si>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</si>
  <si>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</si>
  <si>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</si>
  <si>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</si>
  <si>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</si>
  <si>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</si>
  <si>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</si>
  <si>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</si>
  <si>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</si>
  <si>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</si>
  <si>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</si>
  <si>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</si>
  <si>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</si>
  <si>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</si>
  <si>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</si>
  <si>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</si>
  <si>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</si>
  <si>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</si>
  <si>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</si>
  <si>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</si>
  <si>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</si>
  <si>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</si>
  <si>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</si>
  <si>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</si>
  <si>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</si>
  <si>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</si>
  <si>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</si>
  <si>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</si>
  <si>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</si>
  <si>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</si>
  <si>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</si>
  <si>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</si>
  <si>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</si>
  <si>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</si>
  <si>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</si>
  <si>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</si>
  <si>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</si>
  <si>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</si>
  <si>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</si>
  <si>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</si>
  <si>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</si>
  <si>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</si>
  <si>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</si>
  <si>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</si>
  <si>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</si>
  <si>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</si>
  <si>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</si>
  <si>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</si>
  <si>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</si>
  <si>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</si>
  <si>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</si>
  <si>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</si>
  <si>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</si>
  <si>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</si>
  <si>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</si>
  <si>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</si>
  <si>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</si>
  <si>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</si>
  <si>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</si>
  <si>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</si>
  <si>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</si>
  <si>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</si>
  <si>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</si>
  <si>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</si>
  <si>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</si>
  <si>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</si>
  <si>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</si>
  <si>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</si>
  <si>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</si>
  <si>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</si>
  <si>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</si>
  <si>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</si>
  <si>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</si>
  <si>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</si>
  <si>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</si>
  <si>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</si>
  <si>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</si>
  <si>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</si>
  <si>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</si>
  <si>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</si>
  <si>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</si>
  <si>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</si>
  <si>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</si>
  <si>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</si>
  <si>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</si>
  <si>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</si>
  <si>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</si>
  <si>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</si>
  <si>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</si>
  <si>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</si>
  <si>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</si>
  <si>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</si>
  <si>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</si>
  <si>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</si>
  <si>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</si>
  <si>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</si>
  <si>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</si>
  <si>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</si>
  <si>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</si>
  <si>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</si>
  <si>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</si>
  <si>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</si>
  <si>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</si>
  <si>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</si>
  <si>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</si>
  <si>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</si>
  <si>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</si>
  <si>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</si>
  <si>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</si>
  <si>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</si>
  <si>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</si>
  <si>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</si>
  <si>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</si>
  <si>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</si>
  <si>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</si>
  <si>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</si>
  <si>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</si>
  <si>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</si>
  <si>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</si>
  <si>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</si>
  <si>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</si>
  <si>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</si>
  <si>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</si>
  <si>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</si>
  <si>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</si>
  <si>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</si>
  <si>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</si>
  <si>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</si>
  <si>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</si>
  <si>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</si>
  <si>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</si>
  <si>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</si>
  <si>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</si>
  <si>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</si>
  <si>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</si>
  <si>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</si>
  <si>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</si>
  <si>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</si>
  <si>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</si>
  <si>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</si>
  <si>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</si>
  <si>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</si>
  <si>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</si>
  <si>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</si>
  <si>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</si>
  <si>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</si>
  <si>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</si>
  <si>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</si>
  <si>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</si>
  <si>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</si>
  <si>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</si>
  <si>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</si>
  <si>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</si>
  <si>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</si>
  <si>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</si>
  <si>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</si>
  <si>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</si>
  <si>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</si>
  <si>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</si>
  <si>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</si>
  <si>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</si>
  <si>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</si>
  <si>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</si>
  <si>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</si>
  <si>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</si>
  <si>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</si>
  <si>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</si>
  <si>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</si>
  <si>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</si>
  <si>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</si>
  <si>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</si>
  <si>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</si>
  <si>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</si>
  <si>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</si>
  <si>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</si>
  <si>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</si>
  <si>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</si>
  <si>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</si>
  <si>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</si>
  <si>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</si>
  <si>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</si>
  <si>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</si>
  <si>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</si>
  <si>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</si>
  <si>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</si>
  <si>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</si>
  <si>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</si>
  <si>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</si>
  <si>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</si>
  <si>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</si>
  <si>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</si>
  <si>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</si>
  <si>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</si>
  <si>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</si>
  <si>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</si>
  <si>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</si>
  <si>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</si>
  <si>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</si>
  <si>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</si>
  <si>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</si>
  <si>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</si>
  <si>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</si>
  <si>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</si>
  <si>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</si>
  <si>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</si>
  <si>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</si>
  <si>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</si>
  <si>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</si>
  <si>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</si>
  <si>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</si>
  <si>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</si>
  <si>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</si>
  <si>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</si>
  <si>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</si>
  <si>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</si>
  <si>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</si>
  <si>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</si>
  <si>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</si>
  <si>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</si>
  <si>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</si>
  <si>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</si>
  <si>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</si>
  <si>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</si>
  <si>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</si>
  <si>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</si>
  <si>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</si>
  <si>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</si>
  <si>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</si>
  <si>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</si>
  <si>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</si>
  <si>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</si>
  <si>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</si>
  <si>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</si>
  <si>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</si>
  <si>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</si>
  <si>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</si>
  <si>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</si>
  <si>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</si>
  <si>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</si>
  <si>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</si>
  <si>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</si>
  <si>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</si>
  <si>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</si>
  <si>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</si>
  <si>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</si>
  <si>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</si>
  <si>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</si>
  <si>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</si>
  <si>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</si>
  <si>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</si>
  <si>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</si>
  <si>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</si>
  <si>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</si>
  <si>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</si>
  <si>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</si>
  <si>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</si>
  <si>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</si>
  <si>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</si>
  <si>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</si>
  <si>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</si>
  <si>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</si>
  <si>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</si>
  <si>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</si>
  <si>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</si>
  <si>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</si>
  <si>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</si>
  <si>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</si>
  <si>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</si>
  <si>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</si>
  <si>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</si>
  <si>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</si>
  <si>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</si>
  <si>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</si>
  <si>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</si>
  <si>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</si>
  <si>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</si>
  <si>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</si>
  <si>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</si>
  <si>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</si>
  <si>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</si>
  <si>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</si>
  <si>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</si>
  <si>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</si>
  <si>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</si>
  <si>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</si>
  <si>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</si>
  <si>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</si>
  <si>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</si>
  <si>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</si>
  <si>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</si>
  <si>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</si>
  <si>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</si>
  <si>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</si>
  <si>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</si>
  <si>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</si>
  <si>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</si>
  <si>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</si>
  <si>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</si>
  <si>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</si>
  <si>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</si>
  <si>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</si>
  <si>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</si>
  <si>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</si>
  <si>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</si>
  <si>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</si>
  <si>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</si>
  <si>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</si>
  <si>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</si>
  <si>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</si>
  <si>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</si>
  <si>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</si>
  <si>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</si>
  <si>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</si>
  <si>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</si>
  <si>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</si>
  <si>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</si>
  <si>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</si>
  <si>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</si>
  <si>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</si>
  <si>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</si>
  <si>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</si>
  <si>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</si>
  <si>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</si>
  <si>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</si>
  <si>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</si>
  <si>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</si>
  <si>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</si>
  <si>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</si>
  <si>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</si>
  <si>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</si>
  <si>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</si>
  <si>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</si>
  <si>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</si>
  <si>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</si>
  <si>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</si>
  <si>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</si>
  <si>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</si>
  <si>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</si>
  <si>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</si>
  <si>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</si>
  <si>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</si>
  <si>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</si>
  <si>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</si>
  <si>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</si>
  <si>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</si>
  <si>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</si>
  <si>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</si>
  <si>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</si>
  <si>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</si>
  <si>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</si>
  <si>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</si>
  <si>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</si>
  <si>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</si>
  <si>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</si>
  <si>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</si>
  <si>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</si>
  <si>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</si>
  <si>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</si>
  <si>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</si>
  <si>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</si>
  <si>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</si>
  <si>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</si>
  <si>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</si>
  <si>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</si>
  <si>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</si>
  <si>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</si>
  <si>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</si>
  <si>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</si>
  <si>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</si>
  <si>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</si>
  <si>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</si>
  <si>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</si>
  <si>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</si>
  <si>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</si>
  <si>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</si>
  <si>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</si>
  <si>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</si>
  <si>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</si>
  <si>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</si>
  <si>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</si>
  <si>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</si>
  <si>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</si>
  <si>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</si>
  <si>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</si>
  <si>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</si>
  <si>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</si>
  <si>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</si>
  <si>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</si>
  <si>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</si>
  <si>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</si>
  <si>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</si>
  <si>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</si>
  <si>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</si>
  <si>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</si>
  <si>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</si>
  <si>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</si>
  <si>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</si>
  <si>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</si>
  <si>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</si>
  <si>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</si>
  <si>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</si>
  <si>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</si>
  <si>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</si>
  <si>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</si>
  <si>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</si>
  <si>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</si>
  <si>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</si>
  <si>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</si>
  <si>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</si>
  <si>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</si>
  <si>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</si>
  <si>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</si>
  <si>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</si>
  <si>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</si>
  <si>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</si>
  <si>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</si>
  <si>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</si>
  <si>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</si>
  <si>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</si>
  <si>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</si>
  <si>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</si>
  <si>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</si>
  <si>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</si>
  <si>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</si>
  <si>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</si>
  <si>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</si>
  <si>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</si>
  <si>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</si>
  <si>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</si>
  <si>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</si>
  <si>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</si>
  <si>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</si>
  <si>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</si>
  <si>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</si>
  <si>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</si>
  <si>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</si>
  <si>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</si>
  <si>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</si>
  <si>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</si>
  <si>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</si>
  <si>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</si>
  <si>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</si>
  <si>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</si>
  <si>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</si>
  <si>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</si>
  <si>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</si>
  <si>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</si>
  <si>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</si>
  <si>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</si>
  <si>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</si>
  <si>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</si>
  <si>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</si>
  <si>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</si>
  <si>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</si>
  <si>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</si>
  <si>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</si>
  <si>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</si>
  <si>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</si>
  <si>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</si>
  <si>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</si>
  <si>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</si>
  <si>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</si>
  <si>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</si>
  <si>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</si>
  <si>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</si>
  <si>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</si>
  <si>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</si>
  <si>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</si>
  <si>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</si>
  <si>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</si>
  <si>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</si>
  <si>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</si>
  <si>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</si>
  <si>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</si>
  <si>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</si>
  <si>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</si>
  <si>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</si>
  <si>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</si>
  <si>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</si>
  <si>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</si>
  <si>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</si>
  <si>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</si>
  <si>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</si>
  <si>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</si>
  <si>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</si>
  <si>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</si>
  <si>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</si>
  <si>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</si>
  <si>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</si>
  <si>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</si>
  <si>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</si>
  <si>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</si>
  <si>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</si>
  <si>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</si>
  <si>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</si>
  <si>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</si>
  <si>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</si>
  <si>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</si>
  <si>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</si>
  <si>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</si>
  <si>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</si>
  <si>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</si>
  <si>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</si>
  <si>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</si>
  <si>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</si>
  <si>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</si>
  <si>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</si>
  <si>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</si>
  <si>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</si>
  <si>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</si>
  <si>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</si>
  <si>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</si>
  <si>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</si>
  <si>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</si>
  <si>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</si>
  <si>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</si>
  <si>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</si>
  <si>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</si>
  <si>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</si>
  <si>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</si>
  <si>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</si>
  <si>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</si>
  <si>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</si>
  <si>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</si>
  <si>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</si>
  <si>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</si>
  <si>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</si>
  <si>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</si>
  <si>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</si>
  <si>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</si>
  <si>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</si>
  <si>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</si>
  <si>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</si>
  <si>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</si>
  <si>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</si>
  <si>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</si>
  <si>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</si>
  <si>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</si>
  <si>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</si>
  <si>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</si>
  <si>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</si>
  <si>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</si>
  <si>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</si>
  <si>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</si>
  <si>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</si>
  <si>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</si>
  <si>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</si>
  <si>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</si>
  <si>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</si>
  <si>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</si>
  <si>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</si>
  <si>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</si>
  <si>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</si>
  <si>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</si>
  <si>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</si>
  <si>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</si>
  <si>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</si>
  <si>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</si>
  <si>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</si>
  <si>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</si>
  <si>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</si>
  <si>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</si>
  <si>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</si>
  <si>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</si>
  <si>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</si>
  <si>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</si>
  <si>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</si>
  <si>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</si>
  <si>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</si>
  <si>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</si>
  <si>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</si>
  <si>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</si>
  <si>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</si>
  <si>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</si>
  <si>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</si>
  <si>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</si>
  <si>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</si>
  <si>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</si>
  <si>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</si>
  <si>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</si>
  <si>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</si>
  <si>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</si>
  <si>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</si>
  <si>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</si>
  <si>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</si>
  <si>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</si>
  <si>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</si>
  <si>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</si>
  <si>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</si>
  <si>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</si>
  <si>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</si>
  <si>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</si>
  <si>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</si>
  <si>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</si>
  <si>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</si>
  <si>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</si>
  <si>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</si>
  <si>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</si>
  <si>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</si>
  <si>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</si>
  <si>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</si>
  <si>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</si>
  <si>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</si>
  <si>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</si>
  <si>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</si>
  <si>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</si>
  <si>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</si>
  <si>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</si>
  <si>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</si>
  <si>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</si>
  <si>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</si>
  <si>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</si>
  <si>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</si>
  <si>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</si>
  <si>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</si>
  <si>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</si>
  <si>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</si>
  <si>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</si>
  <si>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</si>
  <si>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</si>
  <si>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</si>
  <si>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</si>
  <si>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</si>
  <si>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</si>
  <si>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</si>
  <si>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</si>
  <si>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</si>
  <si>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</si>
  <si>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</si>
  <si>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</si>
  <si>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</si>
  <si>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</si>
  <si>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</si>
  <si>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</si>
  <si>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</si>
  <si>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</si>
  <si>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</si>
  <si>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</si>
  <si>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</si>
  <si>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</si>
  <si>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</si>
  <si>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</si>
  <si>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</si>
  <si>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</si>
  <si>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</si>
  <si>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</si>
  <si>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</si>
  <si>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</si>
  <si>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</si>
  <si>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</si>
  <si>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</si>
  <si>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</si>
  <si>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</si>
  <si>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</si>
  <si>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</si>
  <si>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</si>
  <si>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</si>
  <si>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</si>
  <si>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</si>
  <si>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</si>
  <si>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</si>
  <si>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</si>
  <si>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</si>
  <si>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</si>
  <si>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</si>
  <si>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</si>
  <si>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</si>
  <si>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</si>
  <si>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</si>
  <si>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</si>
  <si>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</si>
  <si>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</si>
  <si>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</si>
  <si>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</si>
  <si>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</si>
  <si>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</si>
  <si>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</si>
  <si>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</si>
  <si>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</si>
  <si>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</si>
  <si>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</si>
  <si>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</si>
  <si>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</si>
  <si>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</si>
  <si>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</si>
  <si>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</si>
  <si>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</si>
  <si>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</si>
  <si>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</si>
  <si>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</si>
  <si>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</si>
  <si>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</si>
  <si>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</si>
  <si>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</si>
  <si>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</si>
  <si>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</si>
  <si>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</si>
  <si>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</si>
  <si>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</si>
  <si>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</si>
  <si>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</si>
  <si>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</si>
  <si>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</si>
  <si>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</si>
  <si>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</si>
  <si>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</si>
  <si>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</si>
  <si>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</si>
  <si>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</si>
  <si>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</si>
  <si>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</si>
  <si>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</si>
  <si>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</si>
  <si>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</si>
  <si>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</si>
  <si>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</si>
  <si>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</si>
  <si>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</si>
  <si>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</si>
  <si>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</si>
  <si>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</si>
  <si>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</si>
  <si>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</si>
  <si>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</si>
  <si>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</si>
  <si>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</si>
  <si>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</si>
  <si>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</si>
  <si>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</si>
  <si>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</si>
  <si>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</si>
  <si>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</si>
  <si>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</si>
  <si>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</si>
  <si>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</si>
  <si>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</si>
  <si>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</si>
  <si>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</si>
  <si>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</si>
  <si>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</si>
  <si>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</si>
  <si>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</si>
  <si>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</si>
  <si>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</si>
  <si>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</si>
  <si>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</si>
  <si>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</si>
  <si>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</si>
  <si>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</si>
  <si>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</si>
  <si>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</si>
  <si>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</si>
  <si>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</si>
  <si>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</si>
  <si>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</si>
  <si>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</si>
  <si>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</si>
  <si>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</si>
  <si>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</si>
  <si>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</si>
  <si>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</si>
  <si>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</si>
  <si>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</si>
  <si>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</si>
  <si>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</si>
  <si>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</si>
  <si>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</si>
  <si>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</si>
  <si>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</si>
  <si>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</si>
  <si>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</si>
  <si>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</si>
  <si>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</si>
  <si>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</si>
  <si>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</si>
  <si>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</si>
  <si>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</si>
  <si>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</si>
  <si>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</si>
  <si>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</si>
  <si>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</si>
  <si>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</si>
  <si>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</si>
  <si>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</si>
  <si>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</si>
  <si>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</si>
  <si>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</si>
  <si>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</si>
  <si>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</si>
  <si>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</si>
  <si>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</si>
  <si>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</si>
  <si>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</si>
  <si>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</si>
  <si>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</si>
  <si>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</si>
  <si>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</si>
  <si>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</si>
  <si>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</si>
  <si>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</si>
  <si>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</si>
  <si>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</si>
  <si>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</si>
  <si>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</si>
  <si>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</si>
  <si>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</si>
  <si>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</si>
  <si>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</si>
  <si>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</si>
  <si>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</si>
  <si>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</si>
  <si>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</si>
  <si>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</si>
  <si>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</si>
  <si>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</si>
  <si>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</si>
  <si>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</si>
  <si>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</si>
  <si>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</si>
  <si>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</si>
  <si>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</si>
  <si>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</si>
  <si>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</si>
  <si>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</si>
  <si>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</si>
  <si>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</si>
  <si>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</si>
  <si>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</si>
  <si>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</si>
  <si>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</si>
  <si>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</si>
  <si>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</si>
  <si>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</si>
  <si>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</si>
  <si>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</si>
  <si>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</si>
  <si>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</si>
  <si>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</si>
  <si>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</si>
  <si>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</si>
  <si>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</si>
  <si>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</si>
  <si>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</si>
  <si>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</si>
  <si>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</si>
  <si>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</si>
  <si>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</si>
  <si>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</si>
  <si>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</si>
  <si>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</si>
  <si>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</si>
  <si>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</si>
  <si>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</si>
  <si>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</si>
  <si>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</si>
  <si>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</si>
  <si>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</si>
  <si>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</si>
  <si>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</si>
  <si>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</si>
  <si>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</si>
  <si>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</si>
  <si>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</si>
  <si>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</si>
  <si>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</si>
  <si>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</si>
  <si>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</si>
  <si>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</si>
  <si>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</si>
  <si>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</si>
  <si>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</si>
  <si>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</si>
  <si>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</si>
  <si>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</si>
  <si>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</si>
  <si>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</si>
  <si>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</si>
  <si>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</si>
  <si>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</si>
  <si>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</si>
  <si>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</si>
  <si>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</si>
  <si>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</si>
  <si>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</si>
  <si>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</si>
  <si>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</si>
  <si>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</si>
  <si>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</si>
  <si>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</si>
  <si>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</si>
  <si>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</si>
  <si>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</si>
  <si>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</si>
  <si>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</si>
  <si>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</si>
  <si>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</si>
  <si>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</si>
  <si>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</si>
  <si>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</si>
  <si>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</si>
  <si>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</si>
  <si>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</si>
  <si>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</si>
  <si>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</si>
  <si>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</si>
  <si>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</si>
  <si>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</si>
  <si>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</si>
  <si>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</si>
  <si>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</si>
  <si>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</si>
  <si>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</si>
  <si>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</si>
  <si>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</si>
  <si>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</si>
  <si>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</si>
  <si>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</si>
  <si>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</si>
  <si>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</si>
  <si>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</si>
  <si>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</si>
  <si>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</si>
  <si>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</si>
  <si>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</si>
  <si>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</si>
  <si>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</si>
  <si>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</si>
  <si>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</si>
  <si>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</si>
  <si>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</si>
  <si>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</si>
  <si>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</si>
  <si>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</si>
  <si>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</si>
  <si>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</si>
  <si>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</si>
  <si>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</si>
  <si>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</si>
  <si>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</si>
  <si>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</si>
  <si>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</si>
  <si>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</si>
  <si>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</si>
  <si>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</si>
  <si>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</si>
  <si>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</si>
  <si>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</si>
  <si>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</si>
  <si>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</si>
  <si>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</si>
  <si>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</si>
  <si>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</si>
  <si>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</si>
  <si>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</si>
  <si>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</si>
  <si>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</si>
  <si>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</si>
  <si>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</si>
  <si>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</si>
  <si>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</si>
  <si>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</si>
  <si>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</si>
  <si>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</si>
  <si>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</si>
  <si>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</si>
  <si>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</si>
  <si>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</si>
  <si>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</si>
  <si>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</si>
  <si>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</si>
  <si>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</si>
  <si>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</si>
  <si>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</si>
  <si>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</si>
  <si>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</si>
  <si>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</si>
  <si>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</si>
  <si>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</si>
  <si>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</si>
  <si>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</si>
  <si>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</si>
  <si>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</si>
  <si>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</si>
  <si>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</si>
  <si>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</si>
  <si>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</si>
  <si>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</si>
  <si>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</si>
  <si>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</si>
  <si>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</si>
  <si>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</si>
  <si>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</si>
  <si>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</si>
  <si>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</si>
  <si>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</si>
  <si>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</si>
  <si>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</si>
  <si>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</si>
  <si>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</si>
  <si>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</si>
  <si>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</si>
  <si>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</si>
  <si>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</si>
  <si>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</si>
  <si>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</si>
  <si>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</si>
  <si>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</si>
  <si>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</si>
  <si>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</si>
  <si>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</si>
  <si>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</si>
  <si>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</si>
  <si>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</si>
  <si>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</si>
  <si>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</si>
  <si>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</si>
  <si>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</si>
  <si>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</si>
  <si>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</si>
  <si>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</si>
  <si>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</si>
  <si>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</si>
  <si>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</si>
  <si>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</si>
  <si>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</si>
  <si>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</si>
  <si>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</si>
  <si>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</si>
  <si>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</si>
  <si>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</si>
  <si>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</si>
  <si>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</si>
  <si>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</si>
  <si>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</si>
  <si>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</si>
  <si>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</si>
  <si>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</si>
  <si>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</si>
  <si>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</si>
  <si>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</si>
  <si>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</si>
  <si>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</si>
  <si>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</si>
  <si>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</si>
  <si>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</si>
  <si>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</si>
  <si>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</si>
  <si>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</si>
  <si>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</si>
  <si>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</si>
  <si>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</si>
  <si>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</si>
  <si>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</si>
  <si>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</si>
  <si>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</si>
  <si>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</si>
  <si>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</si>
  <si>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</si>
  <si>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</si>
  <si>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</si>
  <si>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</si>
  <si>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</si>
  <si>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</si>
  <si>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</si>
  <si>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</si>
  <si>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</si>
  <si>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</si>
  <si>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</si>
  <si>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</si>
  <si>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</si>
  <si>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</si>
  <si>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</si>
  <si>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</si>
  <si>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</si>
  <si>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</si>
  <si>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</si>
  <si>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</si>
  <si>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</si>
  <si>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</si>
  <si>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</si>
  <si>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</si>
  <si>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</si>
  <si>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</si>
  <si>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</si>
  <si>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</si>
  <si>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</si>
  <si>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</si>
  <si>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</si>
  <si>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</si>
  <si>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</si>
  <si>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</si>
  <si>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</si>
  <si>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</si>
  <si>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</si>
  <si>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</si>
  <si>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</si>
  <si>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</si>
  <si>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</si>
  <si>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</si>
  <si>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</si>
  <si>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</si>
  <si>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</si>
  <si>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</si>
  <si>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</si>
  <si>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</si>
  <si>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</si>
  <si>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</si>
  <si>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</si>
  <si>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</si>
  <si>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</si>
  <si>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</si>
  <si>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</si>
  <si>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</si>
  <si>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</si>
  <si>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</si>
  <si>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</si>
  <si>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</si>
  <si>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</si>
  <si>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</si>
  <si>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</si>
  <si>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</si>
  <si>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</si>
  <si>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</si>
  <si>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</si>
  <si>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</si>
  <si>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</si>
  <si>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</si>
  <si>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</si>
  <si>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</si>
  <si>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</si>
  <si>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</si>
  <si>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</si>
  <si>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</si>
  <si>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</si>
  <si>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</si>
  <si>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</si>
  <si>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</si>
  <si>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</si>
  <si>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</si>
  <si>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</si>
  <si>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</si>
  <si>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</si>
  <si>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</si>
  <si>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</si>
  <si>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</si>
  <si>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</si>
  <si>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</si>
  <si>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</si>
  <si>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</si>
  <si>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</si>
  <si>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</si>
  <si>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</si>
  <si>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</si>
  <si>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</si>
  <si>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</si>
  <si>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</si>
  <si>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</si>
  <si>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</si>
  <si>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</si>
  <si>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</si>
  <si>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</si>
  <si>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</si>
  <si>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</si>
  <si>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</si>
  <si>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</si>
  <si>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</si>
  <si>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</si>
  <si>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</si>
  <si>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</si>
  <si>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</si>
  <si>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</si>
  <si>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</si>
  <si>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</si>
  <si>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</si>
  <si>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</si>
  <si>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</si>
  <si>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</si>
  <si>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</si>
  <si>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</si>
  <si>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</si>
  <si>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</si>
  <si>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</si>
  <si>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</si>
  <si>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</si>
  <si>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</si>
  <si>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</si>
  <si>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</si>
  <si>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</si>
  <si>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</si>
  <si>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</si>
  <si>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</si>
  <si>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</si>
  <si>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</si>
  <si>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</si>
  <si>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</si>
  <si>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</si>
  <si>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</si>
  <si>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</si>
  <si>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</si>
  <si>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</si>
  <si>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</si>
  <si>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</si>
  <si>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</si>
  <si>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</si>
  <si>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</si>
  <si>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</si>
  <si>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</si>
  <si>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</si>
  <si>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</si>
  <si>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</si>
  <si>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</si>
  <si>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</si>
  <si>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</si>
  <si>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</si>
  <si>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</si>
  <si>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</si>
  <si>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</si>
  <si>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</si>
  <si>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</si>
  <si>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</si>
  <si>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</si>
  <si>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</si>
  <si>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</si>
  <si>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</si>
  <si>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</si>
  <si>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</si>
  <si>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</si>
  <si>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</si>
  <si>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</si>
  <si>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</si>
  <si>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</si>
  <si>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</si>
  <si>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</si>
  <si>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</si>
  <si>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</si>
  <si>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</si>
  <si>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</si>
  <si>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</si>
  <si>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</si>
  <si>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</si>
  <si>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</si>
  <si>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</si>
  <si>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</si>
  <si>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</si>
  <si>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</si>
  <si>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</si>
  <si>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</si>
  <si>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</si>
  <si>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</si>
  <si>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</si>
  <si>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</si>
  <si>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</si>
  <si>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</si>
  <si>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</si>
  <si>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</si>
  <si>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</si>
  <si>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</si>
  <si>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</si>
  <si>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</si>
  <si>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</si>
  <si>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</si>
  <si>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</si>
  <si>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</si>
  <si>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</si>
  <si>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</si>
  <si>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</si>
  <si>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</si>
  <si>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</si>
  <si>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</si>
  <si>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</si>
  <si>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</si>
  <si>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</si>
  <si>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</si>
  <si>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</si>
  <si>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</si>
  <si>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</si>
  <si>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</si>
  <si>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</si>
  <si>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</si>
  <si>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</si>
  <si>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</si>
  <si>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</si>
  <si>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</si>
  <si>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</si>
  <si>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</si>
  <si>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</si>
  <si>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</si>
  <si>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</si>
  <si>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</si>
  <si>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</si>
  <si>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</si>
  <si>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</si>
  <si>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</si>
  <si>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</si>
  <si>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</si>
  <si>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</si>
  <si>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</si>
  <si>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</si>
  <si>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</si>
  <si>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</si>
  <si>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</si>
  <si>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</si>
  <si>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</si>
  <si>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</si>
  <si>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</si>
  <si>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</si>
  <si>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</si>
  <si>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</si>
  <si>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</si>
  <si>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</si>
  <si>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</si>
  <si>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</si>
  <si>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</si>
  <si>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</si>
  <si>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</si>
  <si>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</si>
  <si>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</si>
  <si>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</si>
  <si>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</si>
  <si>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</si>
  <si>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</si>
  <si>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</si>
  <si>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</si>
  <si>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</si>
  <si>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</si>
  <si>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</si>
  <si>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</si>
  <si>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</si>
  <si>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</si>
  <si>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</si>
  <si>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</si>
  <si>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</si>
  <si>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</si>
  <si>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</si>
  <si>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</si>
  <si>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</si>
  <si>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</si>
  <si>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</si>
  <si>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</si>
  <si>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</si>
  <si>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</si>
  <si>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</si>
  <si>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</si>
  <si>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</si>
  <si>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</si>
  <si>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</si>
  <si>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</si>
  <si>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</si>
  <si>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</si>
  <si>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</si>
  <si>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</si>
  <si>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</si>
  <si>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</si>
  <si>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</si>
  <si>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</si>
  <si>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</si>
  <si>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</si>
  <si>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</si>
  <si>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</si>
  <si>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</si>
  <si>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</si>
  <si>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</si>
  <si>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</si>
  <si>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</si>
  <si>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</si>
  <si>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</si>
  <si>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</si>
  <si>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</si>
  <si>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</si>
  <si>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</si>
  <si>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</si>
  <si>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</si>
  <si>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</si>
  <si>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</si>
  <si>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</si>
  <si>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</si>
  <si>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</si>
  <si>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</si>
  <si>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</si>
  <si>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</si>
  <si>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</si>
  <si>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</si>
  <si>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</si>
  <si>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</si>
  <si>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</si>
  <si>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</si>
  <si>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</si>
  <si>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</si>
  <si>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</si>
  <si>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</si>
  <si>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</si>
  <si>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</si>
  <si>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</si>
  <si>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</si>
  <si>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</si>
  <si>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</si>
  <si>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</si>
  <si>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</si>
  <si>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</si>
  <si>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</si>
  <si>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</si>
  <si>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</si>
  <si>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</si>
  <si>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</si>
  <si>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</si>
  <si>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</si>
  <si>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</si>
  <si>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</si>
  <si>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</si>
  <si>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</si>
  <si>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</si>
  <si>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</si>
  <si>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</si>
  <si>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</si>
  <si>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</si>
  <si>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</si>
  <si>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</si>
  <si>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</si>
  <si>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</si>
  <si>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</si>
  <si>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</si>
  <si>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</si>
  <si>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</si>
  <si>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</si>
  <si>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</si>
  <si>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</si>
  <si>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</si>
  <si>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</si>
  <si>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</si>
  <si>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</si>
  <si>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</si>
  <si>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</si>
  <si>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</si>
  <si>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</si>
  <si>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</si>
  <si>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</si>
  <si>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</si>
  <si>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</si>
  <si>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</si>
  <si>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</si>
  <si>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</si>
  <si>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</si>
  <si>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</si>
  <si>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</si>
  <si>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</si>
  <si>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</si>
  <si>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</si>
  <si>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</si>
  <si>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</si>
  <si>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</si>
  <si>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</si>
  <si>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</si>
  <si>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</si>
  <si>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</si>
  <si>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</si>
  <si>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</si>
  <si>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</si>
  <si>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</si>
  <si>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</si>
  <si>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</si>
  <si>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</si>
  <si>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</si>
  <si>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</si>
  <si>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</si>
  <si>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</si>
  <si>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</si>
  <si>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</si>
  <si>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</si>
  <si>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</si>
  <si>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</si>
  <si>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</si>
  <si>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</si>
  <si>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</si>
  <si>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</si>
  <si>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</si>
  <si>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</si>
  <si>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</si>
  <si>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</si>
  <si>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</si>
  <si>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</si>
  <si>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</si>
  <si>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</si>
  <si>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</si>
  <si>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</si>
  <si>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</si>
  <si>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</si>
  <si>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</si>
  <si>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</si>
  <si>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</si>
  <si>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</si>
  <si>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</si>
  <si>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</si>
  <si>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</si>
  <si>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</si>
  <si>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</si>
  <si>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</si>
  <si>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</si>
  <si>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</si>
  <si>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</si>
  <si>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</si>
  <si>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</si>
  <si>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</si>
  <si>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</si>
  <si>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</si>
  <si>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</si>
  <si>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</si>
  <si>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</si>
  <si>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</si>
  <si>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</si>
  <si>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</si>
  <si>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</si>
  <si>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</si>
  <si>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</si>
  <si>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</si>
  <si>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</si>
  <si>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</si>
  <si>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</si>
  <si>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</si>
  <si>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</si>
  <si>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</si>
  <si>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</si>
  <si>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</si>
  <si>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</si>
  <si>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</si>
  <si>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</si>
  <si>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</si>
  <si>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</si>
  <si>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</si>
  <si>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</si>
  <si>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</si>
  <si>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</si>
  <si>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</si>
  <si>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</si>
  <si>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</si>
  <si>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</si>
  <si>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</si>
  <si>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</si>
  <si>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</si>
  <si>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</si>
  <si>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</si>
  <si>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</si>
  <si>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</si>
  <si>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</si>
  <si>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</si>
  <si>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</si>
  <si>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</si>
  <si>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</si>
  <si>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</si>
  <si>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</si>
  <si>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</si>
  <si>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</si>
  <si>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</si>
  <si>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</si>
  <si>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</si>
  <si>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</si>
  <si>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</si>
  <si>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</si>
  <si>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</si>
  <si>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</si>
  <si>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</si>
  <si>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</si>
  <si>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</si>
  <si>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</si>
  <si>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</si>
  <si>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</si>
  <si>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</si>
  <si>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</si>
  <si>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</si>
  <si>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</si>
  <si>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</si>
  <si>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</si>
  <si>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</si>
  <si>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</si>
  <si>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</si>
  <si>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</si>
  <si>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</si>
  <si>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</si>
  <si>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</si>
  <si>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</si>
  <si>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</si>
  <si>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</si>
  <si>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</si>
  <si>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</si>
  <si>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</si>
  <si>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</si>
  <si>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</si>
  <si>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</si>
  <si>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</si>
  <si>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</si>
  <si>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</si>
  <si>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</si>
  <si>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</si>
  <si>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</si>
  <si>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</si>
  <si>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</si>
  <si>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</si>
  <si>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</si>
  <si>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</si>
  <si>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</si>
  <si>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</si>
  <si>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</si>
  <si>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</si>
  <si>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</si>
  <si>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</si>
  <si>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</si>
  <si>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</si>
  <si>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</si>
  <si>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</si>
  <si>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</si>
  <si>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</si>
  <si>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</si>
  <si>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</si>
  <si>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</si>
  <si>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</si>
  <si>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</si>
  <si>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</si>
  <si>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</si>
  <si>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</si>
  <si>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</si>
  <si>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</si>
  <si>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</si>
  <si>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</si>
  <si>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</si>
  <si>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</si>
  <si>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</si>
  <si>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</si>
  <si>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</si>
  <si>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</si>
  <si>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</si>
  <si>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</si>
  <si>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</si>
  <si>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</si>
  <si>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</si>
  <si>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</si>
  <si>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</si>
  <si>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</si>
  <si>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</si>
  <si>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</si>
  <si>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</si>
  <si>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</si>
  <si>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</si>
  <si>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</si>
  <si>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</si>
  <si>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</si>
  <si>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</si>
  <si>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</si>
  <si>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</si>
  <si>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</si>
  <si>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</si>
  <si>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</si>
  <si>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</si>
  <si>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</si>
  <si>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</si>
  <si>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</si>
  <si>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</si>
  <si>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</si>
  <si>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</si>
  <si>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</si>
  <si>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</si>
  <si>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</si>
  <si>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</si>
  <si>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</si>
  <si>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</si>
  <si>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</si>
  <si>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</si>
  <si>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</si>
  <si>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</si>
  <si>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</si>
  <si>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</si>
  <si>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</si>
  <si>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</si>
  <si>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</si>
  <si>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</si>
  <si>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</si>
  <si>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</si>
  <si>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</si>
  <si>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</si>
  <si>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</si>
  <si>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</si>
  <si>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</si>
  <si>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</si>
  <si>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</si>
  <si>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</si>
  <si>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</si>
  <si>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</si>
  <si>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</si>
  <si>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</si>
  <si>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</si>
  <si>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</si>
  <si>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</si>
  <si>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</si>
  <si>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</si>
  <si>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</si>
  <si>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</si>
  <si>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</si>
  <si>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</si>
  <si>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</si>
  <si>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</si>
  <si>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</si>
  <si>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</si>
  <si>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</si>
  <si>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</si>
  <si>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</si>
  <si>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</si>
  <si>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</si>
  <si>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</si>
  <si>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</si>
  <si>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</si>
  <si>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</si>
  <si>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</si>
  <si>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</si>
  <si>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</si>
  <si>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</si>
  <si>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</si>
  <si>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</si>
  <si>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</si>
  <si>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</si>
  <si>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</si>
  <si>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</si>
  <si>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</si>
  <si>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</si>
  <si>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</si>
  <si>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</si>
  <si>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</si>
  <si>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</si>
  <si>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</si>
  <si>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</si>
  <si>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</si>
  <si>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</si>
  <si>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</si>
  <si>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</si>
  <si>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</si>
  <si>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</si>
  <si>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</si>
  <si>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</si>
  <si>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</si>
  <si>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</si>
  <si>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</si>
  <si>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</si>
  <si>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</si>
  <si>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</si>
  <si>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</si>
  <si>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</si>
  <si>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</si>
  <si>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</si>
  <si>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</si>
  <si>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</si>
  <si>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</si>
  <si>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</si>
  <si>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</si>
  <si>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</si>
  <si>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</si>
  <si>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</si>
  <si>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</si>
  <si>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</si>
  <si>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</si>
  <si>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</si>
  <si>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</si>
  <si>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</si>
  <si>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</si>
  <si>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</si>
  <si>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</si>
  <si>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</si>
  <si>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</si>
  <si>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</si>
  <si>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</si>
  <si>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</si>
  <si>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</si>
  <si>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</si>
  <si>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</si>
  <si>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</si>
  <si>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</si>
  <si>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</si>
  <si>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</si>
  <si>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</si>
  <si>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</si>
  <si>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</si>
  <si>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</si>
  <si>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</si>
  <si>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</si>
  <si>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</si>
  <si>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</si>
  <si>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</si>
  <si>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</si>
  <si>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</si>
  <si>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</si>
  <si>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</si>
  <si>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</si>
  <si>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</si>
  <si>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</si>
  <si>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</si>
  <si>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</si>
  <si>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</si>
  <si>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</si>
  <si>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</si>
  <si>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</si>
  <si>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</si>
  <si>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</si>
  <si>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</si>
  <si>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</si>
  <si>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</si>
  <si>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</si>
  <si>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</si>
  <si>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</si>
  <si>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</si>
  <si>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</si>
  <si>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</si>
  <si>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</si>
  <si>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</si>
  <si>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</si>
  <si>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</si>
  <si>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</si>
  <si>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</si>
  <si>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</si>
  <si>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</si>
  <si>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</si>
  <si>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</si>
  <si>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</si>
  <si>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</si>
  <si>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</si>
  <si>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</si>
  <si>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</si>
  <si>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</si>
  <si>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</si>
  <si>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</si>
  <si>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</si>
  <si>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</si>
  <si>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</si>
  <si>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</si>
  <si>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</si>
  <si>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</si>
  <si>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</si>
  <si>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</si>
  <si>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</si>
  <si>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</si>
  <si>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</si>
  <si>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</si>
  <si>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</si>
  <si>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</si>
  <si>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</si>
  <si>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</si>
  <si>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</si>
  <si>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</si>
  <si>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</si>
  <si>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</si>
  <si>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</si>
  <si>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</si>
  <si>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</si>
  <si>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</si>
  <si>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</si>
  <si>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</si>
  <si>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</si>
  <si>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</si>
  <si>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</si>
  <si>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</si>
  <si>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</si>
  <si>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</si>
  <si>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</si>
  <si>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</si>
  <si>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</si>
  <si>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</si>
  <si>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</si>
  <si>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</si>
  <si>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</si>
  <si>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</si>
  <si>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</si>
  <si>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</si>
  <si>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</si>
  <si>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</si>
  <si>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</si>
  <si>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</si>
  <si>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</si>
  <si>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</si>
  <si>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</si>
  <si>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</si>
  <si>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</si>
  <si>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</si>
  <si>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</si>
  <si>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</si>
  <si>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</si>
  <si>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</si>
  <si>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</si>
  <si>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</si>
  <si>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</si>
  <si>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</si>
  <si>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</si>
  <si>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</si>
  <si>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</si>
  <si>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</si>
  <si>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</si>
  <si>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</si>
  <si>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</si>
  <si>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</si>
  <si>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</si>
  <si>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</si>
  <si>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</si>
  <si>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</si>
  <si>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</si>
  <si>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</si>
  <si>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</si>
  <si>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</si>
  <si>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</si>
  <si>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</si>
  <si>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</si>
  <si>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</si>
  <si>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</si>
  <si>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</si>
  <si>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</si>
  <si>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</si>
  <si>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</si>
  <si>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</si>
  <si>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</si>
  <si>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</si>
  <si>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</si>
  <si>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</si>
  <si>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</si>
  <si>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</si>
  <si>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</si>
  <si>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</si>
  <si>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</si>
  <si>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</si>
  <si>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</si>
  <si>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</si>
  <si>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</si>
  <si>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</si>
  <si>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</si>
  <si>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</si>
  <si>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</si>
  <si>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</si>
  <si>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</si>
  <si>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</si>
  <si>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</si>
  <si>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</si>
  <si>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</si>
  <si>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</si>
  <si>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</si>
  <si>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</si>
  <si>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</si>
  <si>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</si>
  <si>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</si>
  <si>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</si>
  <si>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</si>
  <si>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</si>
  <si>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</si>
  <si>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</si>
  <si>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</si>
  <si>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</si>
  <si>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</si>
  <si>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</si>
  <si>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</si>
  <si>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</si>
  <si>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</si>
  <si>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</si>
  <si>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</si>
  <si>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</si>
  <si>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</si>
  <si>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</si>
  <si>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</si>
  <si>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</si>
  <si>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</si>
  <si>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</si>
  <si>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</si>
  <si>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</si>
  <si>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</si>
  <si>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</si>
  <si>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</si>
  <si>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</si>
  <si>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</si>
  <si>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</si>
  <si>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</si>
  <si>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</si>
  <si>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</si>
  <si>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</si>
  <si>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</si>
  <si>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</si>
  <si>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</si>
  <si>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</si>
  <si>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</si>
  <si>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</si>
  <si>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</si>
  <si>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</si>
  <si>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</si>
  <si>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</si>
  <si>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</si>
  <si>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</si>
  <si>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</si>
  <si>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</si>
  <si>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</si>
  <si>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</si>
  <si>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</si>
  <si>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</si>
  <si>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</si>
  <si>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</si>
  <si>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</si>
  <si>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</si>
  <si>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</si>
  <si>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</si>
  <si>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</si>
  <si>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</si>
  <si>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</si>
  <si>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</si>
  <si>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</si>
  <si>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</si>
  <si>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</si>
  <si>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</si>
  <si>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</si>
  <si>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</si>
  <si>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</si>
  <si>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</si>
  <si>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</si>
  <si>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</si>
  <si>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</si>
  <si>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</si>
  <si>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</si>
  <si>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</si>
  <si>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</si>
  <si>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</si>
  <si>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</si>
  <si>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</si>
  <si>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</si>
  <si>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</si>
  <si>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</si>
  <si>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</si>
  <si>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</si>
  <si>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</si>
  <si>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</si>
  <si>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</si>
  <si>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</si>
  <si>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</si>
  <si>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</si>
  <si>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</si>
  <si>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</si>
  <si>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</si>
  <si>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</si>
  <si>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</si>
  <si>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</si>
  <si>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</si>
  <si>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</si>
  <si>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</si>
  <si>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</si>
  <si>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</si>
  <si>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</si>
  <si>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</si>
  <si>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</si>
  <si>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</si>
  <si>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</si>
  <si>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</si>
  <si>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</si>
  <si>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</si>
  <si>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</si>
  <si>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</si>
  <si>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</si>
  <si>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</si>
  <si>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</si>
  <si>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</si>
  <si>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</si>
  <si>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</si>
  <si>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</si>
  <si>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</si>
  <si>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</si>
  <si>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</si>
  <si>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</si>
  <si>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</si>
  <si>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</si>
  <si>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</si>
  <si>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</si>
  <si>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</si>
  <si>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</si>
  <si>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</si>
  <si>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</si>
  <si>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</si>
  <si>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</si>
  <si>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</si>
  <si>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</si>
  <si>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</si>
  <si>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</si>
  <si>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</si>
  <si>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</si>
  <si>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</si>
  <si>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</si>
  <si>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</si>
  <si>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</si>
  <si>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</si>
  <si>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</si>
  <si>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</si>
  <si>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</si>
  <si>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</si>
  <si>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</si>
  <si>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</si>
  <si>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</si>
  <si>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</si>
  <si>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</si>
  <si>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</si>
  <si>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</si>
  <si>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</si>
  <si>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</si>
  <si>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</si>
  <si>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</si>
  <si>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</si>
  <si>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</si>
  <si>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</si>
  <si>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</si>
  <si>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</si>
  <si>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</si>
  <si>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</si>
  <si>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</si>
  <si>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</si>
  <si>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</si>
  <si>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</si>
  <si>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</si>
  <si>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</si>
  <si>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</si>
  <si>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</si>
  <si>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</si>
  <si>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</si>
  <si>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</si>
  <si>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</si>
  <si>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</si>
  <si>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</si>
  <si>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</si>
  <si>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</si>
  <si>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</si>
  <si>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</si>
  <si>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</si>
  <si>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</si>
  <si>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</si>
  <si>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</si>
  <si>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</si>
  <si>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</si>
  <si>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</si>
  <si>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</si>
  <si>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</si>
  <si>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</si>
  <si>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</si>
  <si>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</si>
  <si>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</si>
  <si>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</si>
  <si>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</si>
  <si>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</si>
  <si>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</si>
  <si>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</si>
  <si>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</si>
  <si>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</si>
  <si>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</si>
  <si>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</si>
  <si>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</si>
  <si>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</si>
  <si>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</si>
  <si>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</si>
  <si>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</si>
  <si>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</si>
  <si>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</si>
  <si>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</si>
  <si>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</si>
  <si>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</si>
  <si>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</si>
  <si>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</si>
  <si>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</si>
  <si>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</si>
  <si>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</si>
  <si>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</si>
  <si>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</si>
  <si>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</si>
  <si>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</si>
  <si>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</si>
  <si>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</si>
  <si>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</si>
  <si>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</si>
  <si>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</si>
  <si>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</si>
  <si>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</si>
  <si>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</si>
  <si>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</si>
  <si>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</si>
  <si>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</si>
  <si>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</si>
  <si>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</si>
  <si>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</si>
  <si>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</si>
  <si>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</si>
  <si>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</si>
  <si>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</si>
  <si>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</si>
  <si>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</si>
  <si>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</si>
  <si>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</si>
  <si>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</si>
  <si>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</si>
  <si>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</si>
  <si>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</si>
  <si>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</si>
  <si>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</si>
  <si>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</si>
  <si>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</si>
  <si>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</si>
  <si>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</si>
  <si>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</si>
  <si>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</si>
  <si>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</si>
  <si>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</si>
  <si>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</si>
  <si>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</si>
  <si>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</si>
  <si>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</si>
  <si>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</si>
  <si>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</si>
  <si>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</si>
  <si>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</si>
  <si>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</si>
  <si>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</si>
  <si>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</si>
  <si>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</si>
  <si>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</si>
  <si>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</si>
  <si>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</si>
  <si>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</si>
  <si>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</si>
  <si>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</si>
  <si>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</si>
  <si>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</si>
  <si>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</si>
  <si>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</si>
  <si>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</si>
  <si>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</si>
  <si>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</si>
  <si>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</si>
  <si>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</si>
  <si>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</si>
  <si>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</si>
  <si>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</si>
  <si>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</si>
  <si>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</si>
  <si>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</si>
  <si>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</si>
  <si>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</si>
  <si>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</si>
  <si>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</si>
  <si>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</si>
  <si>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</si>
  <si>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</si>
  <si>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</si>
  <si>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</si>
  <si>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</si>
  <si>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</si>
  <si>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</si>
  <si>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</si>
  <si>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</si>
  <si>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</si>
  <si>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</si>
  <si>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</si>
  <si>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</si>
  <si>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</si>
  <si>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</si>
  <si>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</si>
  <si>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</si>
  <si>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</si>
  <si>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</si>
  <si>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</si>
  <si>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</si>
  <si>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</si>
  <si>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</si>
  <si>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</si>
  <si>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</si>
  <si>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</si>
  <si>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</si>
  <si>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</si>
  <si>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</si>
  <si>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</si>
  <si>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</si>
  <si>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</si>
  <si>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</si>
  <si>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</si>
  <si>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</si>
  <si>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</si>
  <si>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</si>
  <si>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</si>
  <si>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</si>
  <si>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</si>
  <si>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</si>
  <si>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</si>
  <si>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</si>
  <si>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</si>
  <si>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</si>
  <si>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</si>
  <si>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</si>
  <si>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</si>
  <si>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</si>
  <si>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</si>
  <si>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</si>
  <si>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</si>
  <si>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</si>
  <si>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</si>
  <si>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</si>
  <si>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</si>
  <si>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</si>
  <si>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</si>
  <si>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</si>
  <si>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</si>
  <si>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</si>
  <si>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</si>
  <si>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</si>
  <si>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</si>
  <si>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</si>
  <si>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</si>
  <si>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</si>
  <si>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</si>
  <si>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</si>
  <si>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</si>
  <si>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</si>
  <si>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</si>
  <si>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</si>
  <si>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</si>
  <si>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</si>
  <si>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</si>
  <si>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</si>
  <si>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</si>
  <si>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</si>
  <si>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</si>
  <si>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</si>
  <si>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</si>
  <si>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</si>
  <si>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</si>
  <si>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</si>
  <si>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</si>
  <si>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</si>
  <si>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</si>
  <si>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</si>
  <si>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</si>
  <si>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</si>
  <si>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</si>
  <si>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</si>
  <si>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</si>
  <si>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</si>
  <si>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</si>
  <si>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</si>
  <si>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</si>
  <si>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</si>
  <si>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</si>
  <si>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</si>
  <si>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</si>
  <si>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</si>
  <si>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</si>
  <si>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</si>
  <si>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</si>
  <si>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</si>
  <si>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</si>
  <si>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</si>
  <si>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</si>
  <si>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</si>
  <si>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</si>
  <si>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</si>
  <si>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</si>
  <si>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</si>
  <si>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</si>
  <si>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</si>
  <si>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</si>
  <si>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</si>
  <si>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</si>
  <si>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</si>
  <si>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</si>
  <si>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</si>
  <si>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</si>
  <si>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</si>
  <si>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</si>
  <si>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</si>
  <si>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</si>
  <si>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</si>
  <si>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</si>
  <si>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</si>
  <si>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</si>
  <si>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</si>
  <si>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</si>
  <si>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</si>
  <si>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</si>
  <si>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</si>
  <si>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</si>
  <si>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</si>
  <si>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</si>
  <si>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</si>
  <si>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</si>
  <si>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</si>
  <si>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</si>
  <si>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</si>
  <si>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</si>
  <si>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</si>
  <si>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</si>
  <si>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</si>
  <si>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</si>
  <si>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</si>
  <si>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</si>
  <si>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</si>
  <si>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</si>
  <si>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</si>
  <si>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</si>
  <si>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</si>
  <si>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</si>
  <si>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</si>
  <si>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</si>
  <si>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</si>
  <si>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</si>
  <si>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</si>
  <si>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</si>
  <si>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</si>
  <si>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</si>
  <si>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</si>
  <si>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</si>
  <si>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</si>
  <si>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</si>
  <si>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</si>
  <si>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</si>
  <si>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</si>
  <si>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</si>
  <si>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</si>
  <si>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</si>
  <si>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</si>
  <si>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</si>
  <si>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</si>
  <si>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</si>
  <si>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</si>
  <si>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</si>
  <si>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</si>
  <si>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</si>
  <si>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</si>
  <si>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</si>
  <si>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</si>
  <si>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</si>
  <si>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</si>
  <si>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</si>
  <si>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</si>
  <si>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</si>
  <si>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</si>
  <si>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</si>
  <si>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</si>
  <si>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</si>
  <si>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</si>
  <si>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</si>
  <si>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</si>
  <si>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</si>
  <si>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</si>
  <si>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</si>
  <si>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</si>
  <si>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</si>
  <si>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</si>
  <si>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</si>
  <si>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</si>
  <si>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</si>
  <si>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</si>
  <si>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</si>
  <si>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</si>
  <si>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</si>
  <si>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</si>
  <si>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</si>
  <si>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</si>
  <si>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</si>
  <si>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</si>
  <si>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</si>
  <si>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</si>
  <si>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</si>
  <si>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</si>
  <si>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</si>
  <si>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</si>
  <si>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</si>
  <si>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</si>
  <si>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</si>
  <si>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</si>
  <si>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</si>
  <si>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</si>
  <si>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</si>
  <si>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</si>
  <si>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</si>
  <si>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</si>
  <si>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</si>
  <si>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</si>
  <si>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</si>
  <si>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</si>
  <si>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</si>
  <si>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</si>
  <si>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</si>
  <si>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</si>
  <si>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</si>
  <si>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</si>
  <si>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</si>
  <si>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</si>
  <si>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</si>
  <si>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</si>
  <si>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</si>
  <si>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</si>
  <si>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</si>
  <si>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</si>
  <si>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</si>
  <si>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</si>
  <si>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</si>
  <si>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</si>
  <si>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</si>
  <si>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</si>
  <si>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</si>
  <si>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</si>
  <si>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</si>
  <si>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</si>
  <si>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</si>
  <si>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</si>
  <si>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</si>
  <si>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</si>
  <si>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</si>
  <si>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</si>
  <si>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</si>
  <si>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</si>
  <si>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</si>
  <si>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</si>
  <si>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</si>
  <si>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</si>
  <si>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</si>
  <si>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</si>
  <si>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</si>
  <si>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</si>
  <si>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</si>
  <si>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</si>
  <si>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</si>
  <si>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</si>
  <si>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</si>
  <si>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</si>
  <si>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</si>
  <si>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</si>
  <si>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</si>
  <si>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</si>
  <si>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</si>
  <si>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</si>
  <si>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</si>
  <si>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</si>
  <si>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</si>
  <si>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</si>
  <si>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</si>
  <si>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</si>
  <si>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</si>
  <si>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</si>
  <si>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</si>
  <si>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</si>
  <si>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</si>
  <si>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</si>
  <si>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</si>
  <si>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</si>
  <si>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</si>
  <si>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</si>
  <si>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</si>
  <si>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</si>
  <si>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</si>
  <si>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</si>
  <si>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</si>
  <si>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</si>
  <si>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</si>
  <si>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</si>
  <si>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</si>
  <si>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</si>
  <si>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</si>
  <si>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</si>
  <si>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</si>
  <si>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</si>
  <si>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</si>
  <si>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</si>
  <si>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</si>
  <si>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</si>
  <si>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</si>
  <si>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</si>
  <si>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</si>
  <si>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</si>
  <si>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</si>
  <si>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</si>
  <si>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</si>
  <si>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</si>
  <si>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</si>
  <si>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</si>
  <si>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</si>
  <si>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</si>
  <si>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</si>
  <si>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</si>
  <si>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</si>
  <si>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</si>
  <si>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</si>
  <si>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</si>
  <si>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</si>
  <si>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</si>
  <si>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</si>
  <si>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</si>
  <si>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</si>
  <si>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</si>
  <si>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</si>
  <si>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</si>
  <si>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</si>
  <si>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</si>
  <si>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</si>
  <si>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</si>
  <si>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</si>
  <si>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</si>
  <si>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</si>
  <si>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</si>
  <si>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</si>
  <si>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</si>
  <si>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</si>
  <si>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</si>
  <si>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</si>
  <si>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</si>
  <si>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</si>
  <si>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</si>
  <si>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</si>
  <si>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</si>
  <si>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</si>
  <si>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</si>
  <si>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</si>
  <si>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</si>
  <si>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</si>
  <si>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</si>
  <si>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</si>
  <si>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</si>
  <si>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</si>
  <si>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</si>
  <si>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</si>
  <si>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</si>
  <si>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</si>
  <si>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</si>
  <si>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</si>
  <si>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</si>
  <si>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</si>
  <si>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</si>
  <si>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</si>
  <si>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</si>
  <si>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</si>
  <si>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</si>
  <si>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</si>
  <si>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</si>
  <si>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</si>
  <si>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</si>
  <si>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</si>
  <si>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</si>
  <si>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</si>
  <si>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</si>
  <si>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</si>
  <si>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</si>
  <si>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</si>
  <si>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</si>
  <si>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</si>
  <si>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</si>
  <si>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</si>
  <si>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</si>
  <si>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</si>
  <si>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</si>
  <si>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</si>
  <si>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</si>
  <si>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</si>
  <si>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</si>
  <si>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</si>
  <si>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</si>
  <si>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</si>
  <si>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</si>
  <si>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</si>
  <si>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</si>
  <si>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</si>
  <si>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</si>
  <si>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</si>
  <si>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</si>
  <si>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</si>
  <si>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</si>
  <si>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</si>
  <si>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</si>
  <si>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</si>
  <si>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</si>
  <si>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</si>
  <si>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</si>
  <si>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</si>
  <si>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</si>
  <si>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</si>
  <si>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</si>
  <si>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</si>
  <si>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</si>
  <si>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</si>
  <si>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</si>
  <si>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</si>
  <si>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</si>
  <si>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</si>
  <si>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</si>
  <si>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</si>
  <si>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</si>
  <si>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</si>
  <si>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</si>
  <si>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</si>
  <si>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</si>
  <si>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</si>
  <si>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</si>
  <si>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</si>
  <si>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</si>
  <si>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</si>
  <si>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</si>
  <si>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</si>
  <si>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</si>
  <si>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</si>
  <si>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</si>
  <si>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</si>
  <si>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</si>
  <si>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</si>
  <si>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</si>
  <si>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</si>
  <si>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</si>
  <si>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</si>
  <si>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</si>
  <si>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</si>
  <si>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</si>
  <si>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</si>
  <si>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</si>
  <si>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</si>
  <si>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</si>
  <si>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</si>
  <si>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</si>
  <si>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</si>
  <si>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</si>
  <si>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</si>
  <si>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</si>
  <si>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</si>
  <si>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</si>
  <si>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</si>
  <si>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</si>
  <si>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</si>
  <si>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</si>
  <si>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</si>
  <si>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</si>
  <si>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</si>
  <si>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</si>
  <si>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</si>
  <si>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</si>
  <si>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</si>
  <si>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</si>
  <si>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</si>
  <si>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</si>
  <si>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</si>
  <si>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</si>
  <si>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</si>
  <si>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</si>
  <si>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</si>
  <si>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</si>
  <si>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</si>
  <si>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</si>
  <si>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</si>
  <si>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</si>
  <si>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</si>
  <si>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</si>
  <si>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</si>
  <si>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</si>
  <si>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</si>
  <si>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</si>
  <si>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</si>
  <si>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</si>
  <si>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</si>
  <si>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</si>
  <si>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</si>
  <si>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</si>
  <si>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</si>
  <si>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</si>
  <si>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</si>
  <si>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</si>
  <si>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</si>
  <si>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</si>
  <si>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</si>
  <si>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</si>
  <si>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</si>
  <si>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</si>
  <si>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</si>
  <si>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</si>
  <si>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</si>
  <si>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</si>
  <si>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</si>
  <si>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</si>
  <si>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</si>
  <si>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</si>
  <si>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</si>
  <si>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</si>
  <si>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</si>
  <si>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</si>
  <si>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</si>
  <si>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</si>
  <si>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</si>
  <si>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</si>
  <si>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</si>
  <si>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</si>
  <si>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</si>
  <si>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</si>
  <si>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</si>
  <si>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</si>
  <si>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</si>
  <si>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</si>
  <si>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</si>
  <si>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</si>
  <si>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</si>
  <si>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</si>
  <si>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</si>
  <si>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</si>
  <si>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</si>
  <si>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</si>
  <si>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</si>
  <si>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</si>
  <si>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</si>
  <si>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</si>
  <si>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</si>
  <si>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</si>
  <si>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</si>
  <si>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</si>
  <si>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</si>
  <si>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</si>
  <si>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</si>
  <si>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</si>
  <si>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</si>
  <si>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</si>
  <si>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</si>
  <si>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</si>
  <si>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</si>
  <si>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</si>
  <si>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</si>
  <si>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</si>
  <si>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</si>
  <si>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</si>
  <si>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</si>
  <si>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</si>
  <si>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</si>
  <si>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</si>
  <si>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</si>
  <si>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</si>
  <si>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</si>
  <si>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</si>
  <si>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</si>
  <si>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</si>
  <si>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</si>
  <si>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</si>
  <si>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</si>
  <si>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</si>
  <si>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</si>
  <si>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</si>
  <si>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</si>
  <si>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</si>
  <si>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</si>
  <si>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</si>
  <si>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</si>
  <si>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</si>
  <si>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</si>
  <si>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</si>
  <si>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</si>
  <si>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</si>
  <si>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</si>
  <si>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</si>
  <si>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</si>
  <si>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</si>
  <si>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</si>
  <si>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</si>
  <si>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</si>
  <si>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</si>
  <si>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</si>
  <si>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</si>
  <si>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</si>
  <si>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</si>
  <si>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</si>
  <si>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</si>
  <si>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</si>
  <si>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</si>
  <si>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</si>
  <si>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</si>
  <si>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</si>
  <si>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</si>
  <si>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</si>
  <si>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</si>
  <si>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</si>
  <si>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</si>
  <si>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</si>
  <si>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</si>
  <si>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</si>
  <si>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</si>
  <si>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</si>
  <si>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</si>
  <si>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</si>
  <si>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</si>
  <si>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</si>
  <si>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</si>
  <si>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</si>
  <si>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</si>
  <si>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</si>
  <si>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</si>
  <si>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</si>
  <si>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</si>
  <si>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</si>
  <si>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</si>
  <si>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</si>
  <si>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</si>
  <si>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</si>
  <si>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</si>
  <si>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</si>
  <si>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</si>
  <si>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</si>
  <si>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</si>
  <si>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</si>
  <si>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</si>
  <si>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</si>
  <si>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</si>
  <si>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</si>
  <si>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</si>
  <si>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</si>
  <si>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</si>
  <si>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</si>
  <si>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</si>
  <si>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</si>
  <si>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</si>
  <si>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</si>
  <si>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</si>
  <si>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</si>
  <si>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</si>
  <si>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</si>
  <si>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</si>
  <si>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</si>
  <si>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</si>
  <si>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</si>
  <si>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</si>
  <si>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</si>
  <si>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</si>
  <si>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</si>
  <si>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</si>
  <si>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</si>
  <si>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</si>
  <si>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</si>
  <si>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</si>
  <si>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</si>
  <si>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</si>
  <si>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</si>
  <si>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</si>
  <si>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</si>
  <si>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</si>
  <si>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</si>
  <si>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</si>
  <si>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</si>
  <si>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</si>
  <si>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</si>
  <si>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</si>
  <si>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</si>
  <si>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</si>
  <si>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</si>
  <si>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</si>
  <si>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</si>
  <si>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</si>
  <si>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</si>
  <si>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</si>
  <si>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</si>
  <si>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</si>
  <si>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</si>
  <si>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</si>
  <si>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</si>
  <si>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</si>
  <si>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</si>
  <si>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</si>
  <si>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</si>
  <si>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</si>
  <si>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</si>
  <si>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</si>
  <si>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</si>
  <si>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</si>
  <si>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</si>
  <si>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</si>
  <si>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</si>
  <si>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</si>
  <si>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</si>
  <si>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</si>
  <si>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</si>
  <si>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</si>
  <si>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</si>
  <si>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</si>
  <si>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</si>
  <si>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</si>
  <si>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</si>
  <si>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</si>
  <si>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</si>
  <si>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</si>
  <si>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</si>
  <si>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</si>
  <si>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</si>
  <si>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</si>
  <si>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</si>
  <si>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</si>
  <si>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</si>
  <si>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</si>
  <si>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</si>
  <si>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</si>
  <si>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</si>
  <si>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</si>
  <si>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</si>
  <si>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</si>
  <si>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</si>
  <si>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</si>
  <si>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</si>
  <si>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</si>
  <si>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</si>
  <si>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</si>
  <si>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</si>
  <si>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</si>
  <si>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</si>
  <si>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</si>
  <si>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</si>
  <si>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</si>
  <si>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</si>
  <si>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</si>
  <si>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</si>
  <si>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</si>
  <si>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</si>
  <si>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</si>
  <si>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</si>
  <si>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</si>
  <si>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</si>
  <si>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</si>
  <si>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</si>
  <si>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</si>
  <si>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</si>
  <si>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</si>
  <si>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</si>
  <si>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</si>
  <si>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</si>
  <si>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</si>
  <si>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</si>
  <si>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</si>
  <si>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</si>
  <si>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</si>
  <si>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</si>
  <si>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</si>
  <si>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</si>
  <si>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</si>
  <si>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</si>
  <si>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</si>
  <si>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</si>
  <si>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</si>
  <si>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</si>
  <si>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</si>
  <si>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</si>
  <si>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</si>
  <si>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</si>
  <si>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</si>
  <si>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</si>
  <si>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</si>
  <si>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</si>
  <si>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</si>
  <si>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</si>
  <si>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</si>
  <si>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</si>
  <si>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</si>
  <si>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</si>
  <si>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</si>
  <si>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</si>
  <si>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</si>
  <si>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</si>
  <si>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</si>
  <si>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</si>
  <si>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</si>
  <si>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</si>
  <si>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</si>
  <si>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</si>
  <si>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</si>
  <si>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</si>
  <si>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</si>
  <si>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</si>
  <si>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</si>
  <si>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</si>
  <si>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</si>
  <si>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</si>
  <si>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</si>
  <si>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</si>
  <si>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</si>
  <si>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</si>
  <si>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</si>
  <si>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</si>
  <si>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</si>
  <si>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</si>
  <si>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</si>
  <si>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</si>
  <si>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</si>
  <si>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</si>
  <si>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</si>
  <si>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</si>
  <si>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</si>
  <si>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</si>
  <si>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</si>
  <si>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</si>
  <si>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</si>
  <si>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</si>
  <si>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</si>
  <si>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</si>
  <si>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</si>
  <si>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</si>
  <si>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</si>
  <si>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</si>
  <si>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</si>
  <si>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</si>
  <si>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</si>
  <si>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</si>
  <si>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</si>
  <si>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</si>
  <si>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</si>
  <si>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</si>
  <si>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</si>
  <si>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</si>
  <si>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</si>
  <si>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</si>
  <si>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</si>
  <si>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</si>
  <si>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</si>
  <si>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</si>
  <si>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</si>
  <si>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</si>
  <si>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</si>
  <si>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</si>
  <si>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</si>
  <si>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</si>
  <si>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</si>
  <si>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</si>
  <si>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</si>
  <si>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</si>
  <si>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</si>
  <si>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</si>
  <si>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</si>
  <si>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</si>
  <si>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</si>
  <si>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</si>
  <si>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</si>
  <si>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</si>
  <si>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</si>
  <si>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</si>
  <si>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</si>
  <si>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</si>
  <si>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</si>
  <si>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</si>
  <si>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</si>
  <si>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</si>
  <si>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</si>
  <si>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</si>
  <si>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</si>
  <si>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</si>
  <si>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</si>
  <si>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</si>
  <si>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</si>
  <si>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</si>
  <si>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</si>
  <si>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</si>
  <si>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</si>
  <si>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</si>
  <si>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</si>
  <si>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</si>
  <si>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</si>
  <si>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</si>
  <si>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</si>
  <si>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</si>
  <si>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</si>
  <si>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</si>
  <si>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</si>
  <si>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</si>
  <si>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</si>
  <si>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</si>
  <si>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</si>
  <si>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</si>
  <si>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</si>
  <si>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</si>
  <si>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</si>
  <si>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</si>
  <si>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</si>
  <si>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</si>
  <si>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</si>
  <si>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</si>
  <si>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</si>
  <si>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</si>
  <si>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</si>
  <si>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</si>
  <si>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</si>
  <si>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</si>
  <si>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</si>
  <si>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</si>
  <si>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</si>
  <si>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</si>
  <si>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</si>
  <si>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</si>
  <si>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</si>
  <si>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</si>
  <si>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</si>
  <si>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</si>
  <si>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</si>
  <si>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</si>
  <si>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</si>
  <si>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</si>
  <si>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</si>
  <si>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</si>
  <si>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</si>
  <si>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</si>
  <si>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</si>
  <si>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</si>
  <si>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</si>
  <si>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</si>
  <si>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</si>
  <si>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</si>
  <si>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</si>
  <si>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</si>
  <si>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</si>
  <si>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</si>
  <si>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</si>
  <si>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</si>
  <si>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</si>
  <si>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</si>
  <si>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</si>
  <si>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</si>
  <si>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</si>
  <si>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</si>
  <si>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</si>
  <si>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</si>
  <si>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</si>
  <si>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</si>
  <si>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</si>
  <si>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</si>
  <si>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</si>
  <si>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</si>
  <si>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</si>
  <si>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</si>
  <si>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</si>
  <si>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</si>
  <si>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</si>
  <si>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</si>
  <si>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</si>
  <si>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</si>
  <si>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</si>
  <si>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</si>
  <si>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</si>
  <si>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</si>
  <si>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</si>
  <si>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</si>
  <si>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</si>
  <si>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</si>
  <si>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</si>
  <si>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</si>
  <si>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</si>
  <si>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</si>
  <si>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</si>
  <si>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</si>
  <si>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</si>
  <si>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</si>
  <si>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</si>
  <si>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</si>
  <si>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</si>
  <si>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</si>
  <si>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</si>
  <si>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</si>
  <si>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</si>
  <si>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</si>
  <si>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</si>
  <si>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</si>
  <si>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</si>
  <si>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</si>
  <si>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</si>
  <si>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</si>
  <si>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</si>
  <si>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</si>
  <si>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</si>
  <si>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</si>
  <si>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</si>
  <si>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</si>
  <si>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</si>
  <si>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</si>
  <si>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</si>
  <si>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</si>
  <si>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</si>
  <si>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</si>
  <si>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</si>
  <si>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</si>
  <si>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</si>
  <si>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</si>
  <si>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</si>
  <si>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</si>
  <si>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</si>
  <si>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</si>
  <si>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</si>
  <si>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</si>
  <si>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</si>
  <si>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</si>
  <si>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</si>
  <si>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</si>
  <si>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</si>
  <si>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</si>
  <si>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</si>
  <si>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</si>
  <si>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</si>
  <si>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</si>
  <si>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</si>
  <si>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</si>
  <si>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</si>
  <si>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</si>
  <si>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</si>
  <si>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</si>
  <si>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</si>
  <si>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</si>
  <si>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</si>
  <si>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</si>
  <si>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</si>
  <si>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</si>
  <si>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</si>
  <si>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</si>
  <si>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</si>
  <si>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</si>
  <si>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</si>
  <si>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</si>
  <si>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</si>
  <si>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</si>
  <si>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</si>
  <si>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</si>
  <si>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</si>
  <si>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</si>
  <si>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</si>
  <si>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</si>
  <si>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</si>
  <si>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</si>
  <si>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</si>
  <si>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</si>
  <si>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</si>
  <si>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</si>
  <si>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</si>
  <si>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</si>
  <si>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</si>
  <si>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</si>
  <si>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</si>
  <si>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</si>
  <si>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</si>
  <si>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</si>
  <si>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</si>
  <si>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</si>
  <si>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</si>
  <si>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</si>
  <si>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</si>
  <si>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</si>
  <si>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</si>
  <si>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</si>
  <si>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</si>
  <si>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</si>
  <si>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</si>
  <si>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</si>
  <si>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</si>
  <si>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</si>
  <si>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</si>
  <si>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</si>
  <si>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</si>
  <si>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</si>
  <si>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</si>
  <si>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</si>
  <si>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</si>
  <si>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</si>
  <si>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</si>
  <si>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</si>
  <si>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</si>
  <si>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</si>
  <si>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</si>
  <si>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</si>
  <si>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</si>
  <si>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</si>
  <si>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</si>
  <si>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</si>
  <si>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</si>
  <si>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</si>
  <si>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</si>
  <si>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</si>
  <si>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</si>
  <si>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</si>
  <si>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</si>
  <si>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</si>
  <si>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</si>
  <si>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</si>
  <si>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</si>
  <si>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</si>
  <si>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</si>
  <si>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</si>
  <si>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</si>
  <si>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</si>
  <si>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</si>
  <si>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</si>
  <si>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</si>
  <si>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</si>
  <si>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</si>
  <si>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</si>
  <si>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</si>
  <si>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</si>
  <si>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</si>
  <si>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</si>
  <si>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</si>
  <si>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</si>
  <si>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</si>
  <si>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</si>
  <si>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</si>
  <si>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</si>
  <si>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</si>
  <si>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</si>
  <si>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</si>
  <si>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</si>
  <si>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</si>
  <si>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</si>
  <si>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</si>
  <si>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</si>
  <si>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</si>
  <si>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</si>
  <si>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</si>
  <si>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</si>
  <si>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</si>
  <si>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</si>
  <si>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</si>
  <si>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</si>
  <si>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</si>
  <si>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</si>
  <si>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</si>
  <si>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</si>
  <si>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</si>
  <si>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</si>
  <si>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</si>
  <si>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</si>
  <si>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</si>
  <si>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</si>
  <si>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</si>
  <si>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</si>
  <si>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</si>
  <si>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</si>
  <si>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</si>
  <si>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</si>
  <si>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</si>
  <si>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</si>
  <si>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</si>
  <si>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</si>
  <si>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</si>
  <si>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</si>
  <si>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</si>
  <si>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</si>
  <si>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</si>
  <si>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</si>
  <si>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</si>
  <si>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</si>
  <si>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</si>
  <si>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</si>
  <si>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</si>
  <si>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</si>
  <si>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</si>
  <si>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</si>
  <si>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</si>
  <si>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</si>
  <si>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</si>
  <si>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</si>
  <si>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</si>
  <si>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</si>
  <si>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</si>
  <si>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</si>
  <si>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</si>
  <si>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</si>
  <si>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</si>
  <si>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</si>
  <si>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</si>
  <si>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</si>
  <si>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</si>
  <si>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</si>
  <si>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</si>
  <si>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</si>
  <si>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</si>
  <si>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</si>
  <si>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</si>
  <si>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</si>
  <si>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</si>
  <si>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</si>
  <si>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</si>
  <si>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</si>
  <si>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</si>
  <si>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</si>
  <si>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</si>
  <si>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</si>
  <si>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</si>
  <si>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</si>
  <si>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</si>
  <si>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</si>
  <si>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</si>
  <si>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</si>
  <si>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</si>
  <si>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</si>
  <si>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</si>
  <si>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</si>
  <si>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</si>
  <si>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</si>
  <si>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</si>
  <si>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</si>
  <si>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</si>
  <si>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</si>
  <si>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</si>
  <si>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</si>
  <si>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</si>
  <si>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</si>
  <si>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</si>
  <si>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</si>
  <si>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</si>
  <si>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</si>
  <si>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</si>
  <si>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</si>
  <si>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</si>
  <si>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</si>
  <si>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</si>
  <si>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</si>
  <si>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</si>
  <si>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</si>
  <si>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</si>
  <si>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</si>
  <si>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</si>
  <si>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</si>
  <si>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</si>
  <si>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</si>
  <si>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</si>
  <si>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</si>
  <si>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</si>
  <si>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</si>
  <si>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</si>
  <si>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</si>
  <si>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</si>
  <si>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</si>
  <si>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</si>
  <si>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</si>
  <si>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</si>
  <si>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</si>
  <si>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</si>
  <si>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</si>
  <si>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</si>
  <si>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</si>
  <si>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</si>
  <si>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</si>
  <si>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</si>
  <si>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</si>
  <si>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</si>
  <si>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</si>
  <si>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</si>
  <si>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</si>
  <si>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</si>
  <si>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</si>
  <si>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</si>
  <si>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</si>
  <si>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</si>
  <si>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</si>
  <si>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</si>
  <si>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</si>
  <si>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</si>
  <si>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</si>
  <si>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</si>
  <si>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</si>
  <si>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</si>
  <si>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</si>
  <si>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</si>
  <si>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</si>
  <si>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</si>
  <si>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</si>
  <si>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</si>
  <si>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</si>
  <si>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</si>
  <si>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</si>
  <si>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</si>
  <si>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</si>
  <si>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</si>
  <si>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</si>
  <si>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</si>
  <si>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</si>
  <si>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</si>
  <si>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</si>
  <si>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</si>
  <si>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</si>
  <si>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</si>
  <si>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</si>
  <si>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</si>
  <si>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</si>
  <si>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</si>
  <si>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</si>
  <si>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</si>
  <si>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</si>
  <si>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</si>
  <si>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</si>
  <si>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</si>
  <si>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</si>
  <si>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</si>
  <si>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</si>
  <si>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</si>
  <si>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</si>
  <si>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</si>
  <si>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</si>
  <si>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</si>
  <si>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</si>
  <si>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</si>
  <si>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</si>
  <si>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</si>
  <si>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</si>
  <si>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</si>
  <si>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</si>
  <si>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</si>
  <si>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</si>
  <si>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</si>
  <si>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</si>
  <si>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</si>
  <si>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</si>
  <si>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</si>
  <si>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</si>
  <si>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</si>
  <si>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</si>
  <si>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</si>
  <si>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</si>
  <si>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</si>
  <si>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</si>
  <si>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</si>
  <si>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</si>
  <si>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</si>
  <si>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</si>
  <si>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</si>
  <si>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</si>
  <si>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</si>
  <si>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</si>
  <si>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</si>
  <si>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</si>
  <si>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</si>
  <si>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</si>
  <si>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</si>
  <si>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</si>
  <si>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</si>
  <si>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</si>
  <si>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</si>
  <si>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</si>
  <si>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</si>
  <si>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</si>
  <si>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</si>
  <si>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</si>
  <si>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</si>
  <si>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</si>
  <si>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</si>
  <si>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</si>
  <si>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</si>
  <si>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</si>
  <si>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</si>
  <si>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</si>
  <si>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</si>
  <si>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</si>
  <si>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</si>
  <si>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</si>
  <si>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</si>
  <si>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</si>
  <si>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</si>
  <si>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</si>
  <si>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</si>
  <si>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</si>
  <si>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</si>
  <si>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</si>
  <si>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</si>
  <si>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</si>
  <si>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</si>
  <si>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</si>
  <si>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</si>
  <si>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</si>
  <si>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</si>
  <si>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</si>
  <si>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</si>
  <si>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</si>
  <si>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</si>
  <si>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</si>
  <si>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</si>
  <si>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</si>
  <si>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</si>
  <si>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</si>
  <si>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</si>
  <si>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</si>
  <si>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</si>
  <si>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</si>
  <si>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</si>
  <si>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</si>
  <si>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</si>
  <si>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</si>
  <si>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</si>
  <si>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</si>
  <si>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</si>
  <si>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</si>
  <si>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</si>
  <si>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</si>
  <si>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</si>
  <si>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</si>
  <si>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</si>
  <si>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</si>
  <si>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</si>
  <si>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</si>
  <si>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</si>
  <si>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</si>
  <si>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</si>
  <si>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</si>
  <si>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</si>
  <si>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</si>
  <si>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</si>
  <si>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</si>
  <si>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</si>
  <si>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</si>
  <si>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</si>
  <si>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</si>
  <si>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</si>
  <si>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</si>
  <si>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</si>
  <si>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</si>
  <si>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</si>
  <si>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</si>
  <si>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</si>
  <si>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</si>
  <si>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</si>
  <si>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</si>
  <si>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</si>
  <si>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</si>
  <si>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</si>
  <si>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</si>
  <si>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</si>
  <si>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</si>
  <si>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</si>
  <si>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</si>
  <si>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</si>
  <si>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</si>
  <si>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</si>
  <si>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</si>
  <si>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</si>
  <si>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</si>
  <si>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</si>
  <si>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</si>
  <si>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</si>
  <si>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</si>
  <si>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</si>
  <si>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</si>
  <si>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</si>
  <si>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</si>
  <si>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</si>
  <si>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</si>
  <si>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</si>
  <si>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</si>
  <si>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</si>
  <si>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</si>
  <si>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</si>
  <si>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</si>
  <si>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</si>
  <si>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</si>
  <si>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</si>
  <si>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</si>
  <si>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</si>
  <si>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</si>
  <si>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</si>
  <si>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</si>
  <si>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</si>
  <si>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</si>
  <si>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</si>
  <si>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</si>
  <si>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</si>
  <si>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</si>
  <si>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</si>
  <si>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</si>
  <si>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</si>
  <si>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</si>
  <si>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</si>
  <si>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</si>
  <si>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</si>
  <si>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</si>
  <si>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</si>
  <si>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</si>
  <si>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</si>
  <si>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</si>
  <si>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</si>
  <si>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</si>
  <si>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</si>
  <si>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</si>
  <si>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</si>
  <si>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</si>
  <si>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</si>
  <si>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</si>
  <si>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</si>
  <si>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</si>
  <si>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</si>
  <si>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</si>
  <si>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</si>
  <si>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</si>
  <si>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</si>
  <si>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</si>
  <si>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</si>
  <si>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</si>
  <si>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</si>
  <si>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</si>
  <si>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</si>
  <si>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</si>
  <si>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</si>
  <si>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</si>
  <si>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</si>
  <si>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</si>
  <si>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</si>
  <si>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</si>
  <si>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</si>
  <si>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</si>
  <si>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</si>
  <si>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</si>
  <si>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</si>
  <si>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</si>
  <si>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</si>
  <si>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</si>
  <si>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</si>
  <si>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</si>
  <si>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</si>
  <si>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</si>
  <si>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</si>
  <si>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</si>
  <si>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</si>
  <si>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</si>
  <si>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</si>
  <si>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</si>
  <si>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</si>
  <si>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</si>
  <si>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</si>
  <si>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</si>
  <si>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</si>
  <si>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</si>
  <si>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</si>
  <si>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</si>
  <si>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</si>
  <si>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</si>
  <si>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</si>
  <si>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</si>
  <si>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</si>
  <si>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</si>
  <si>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</si>
  <si>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</si>
  <si>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</si>
  <si>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</si>
  <si>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</si>
  <si>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</si>
  <si>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</si>
  <si>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</si>
  <si>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</si>
  <si>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</si>
  <si>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</si>
  <si>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</si>
  <si>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</si>
  <si>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</si>
  <si>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</si>
  <si>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</si>
  <si>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</si>
  <si>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</si>
  <si>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</si>
  <si>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</si>
  <si>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</si>
  <si>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</si>
  <si>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</si>
  <si>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</si>
  <si>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</si>
  <si>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</si>
  <si>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</si>
  <si>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</si>
  <si>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</si>
  <si>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</si>
  <si>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</si>
  <si>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</si>
  <si>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</si>
  <si>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</si>
  <si>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</si>
  <si>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</si>
  <si>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</si>
  <si>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</si>
  <si>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</si>
  <si>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</si>
  <si>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</si>
  <si>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</si>
  <si>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</si>
  <si>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</si>
  <si>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</si>
  <si>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</si>
  <si>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</si>
  <si>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</si>
  <si>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</si>
  <si>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</si>
  <si>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</si>
  <si>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</si>
  <si>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</si>
  <si>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</si>
  <si>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</si>
  <si>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</si>
  <si>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</si>
  <si>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</si>
  <si>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</si>
  <si>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</si>
  <si>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</si>
  <si>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</si>
  <si>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</si>
  <si>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</si>
  <si>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</si>
  <si>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</si>
  <si>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</si>
  <si>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</si>
  <si>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</si>
  <si>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</si>
  <si>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</si>
  <si>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</si>
  <si>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</si>
  <si>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</si>
  <si>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</si>
  <si>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</si>
  <si>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</si>
  <si>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</si>
  <si>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</si>
  <si>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</si>
  <si>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</si>
  <si>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</si>
  <si>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</si>
  <si>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</si>
  <si>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</si>
  <si>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</si>
  <si>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</si>
  <si>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</si>
  <si>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</si>
  <si>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</si>
  <si>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</si>
  <si>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</si>
  <si>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</si>
  <si>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</si>
  <si>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</si>
  <si>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</si>
  <si>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</si>
  <si>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</si>
  <si>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</si>
  <si>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</si>
  <si>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</si>
  <si>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</si>
  <si>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</si>
  <si>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</si>
  <si>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</si>
  <si>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</si>
  <si>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</si>
  <si>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</si>
  <si>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</si>
  <si>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</si>
  <si>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</si>
  <si>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</si>
  <si>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</si>
  <si>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</si>
  <si>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</si>
  <si>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</si>
  <si>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</si>
  <si>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</si>
  <si>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</si>
  <si>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</si>
  <si>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</si>
  <si>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</si>
  <si>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</si>
  <si>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</si>
  <si>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</si>
  <si>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</si>
  <si>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</si>
  <si>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</si>
  <si>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</si>
  <si>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</si>
  <si>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</si>
  <si>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</si>
  <si>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</si>
  <si>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</si>
  <si>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</si>
  <si>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</si>
  <si>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</si>
  <si>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</si>
  <si>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</si>
  <si>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</si>
  <si>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</si>
  <si>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</si>
  <si>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</si>
  <si>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</si>
  <si>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</si>
  <si>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</si>
  <si>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</si>
  <si>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</si>
  <si>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</si>
  <si>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</si>
  <si>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</si>
  <si>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</si>
  <si>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</si>
  <si>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</si>
  <si>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</si>
  <si>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</si>
  <si>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</si>
  <si>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</si>
  <si>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</si>
  <si>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</si>
  <si>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</si>
  <si>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</si>
  <si>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</si>
  <si>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</si>
  <si>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</si>
  <si>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</si>
  <si>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</si>
  <si>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</si>
  <si>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</si>
  <si>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</si>
  <si>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</si>
  <si>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</si>
  <si>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</si>
  <si>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</si>
  <si>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</si>
  <si>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</si>
  <si>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</si>
  <si>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</si>
  <si>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</si>
  <si>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</si>
  <si>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</si>
  <si>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</si>
  <si>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</si>
  <si>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</si>
  <si>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</si>
  <si>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</si>
  <si>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</si>
  <si>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</si>
  <si>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</si>
  <si>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</si>
  <si>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</si>
  <si>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</si>
  <si>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</si>
  <si>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</si>
  <si>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</si>
  <si>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</si>
  <si>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</si>
  <si>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</si>
  <si>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</si>
  <si>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</si>
  <si>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</si>
  <si>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</si>
  <si>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</si>
  <si>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</si>
  <si>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</si>
  <si>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</si>
  <si>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</si>
  <si>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</si>
  <si>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</si>
  <si>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</si>
  <si>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</si>
  <si>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</si>
  <si>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</si>
  <si>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</si>
  <si>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</si>
  <si>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</si>
  <si>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</si>
  <si>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</si>
  <si>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</si>
  <si>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</si>
  <si>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</si>
  <si>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</si>
  <si>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</si>
  <si>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</si>
  <si>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</si>
  <si>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</si>
  <si>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</si>
  <si>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</si>
  <si>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</si>
  <si>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</si>
  <si>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</si>
  <si>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</si>
  <si>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</si>
  <si>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</si>
  <si>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</si>
  <si>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</si>
  <si>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</si>
  <si>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</si>
  <si>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</si>
  <si>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</si>
  <si>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</si>
  <si>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</si>
  <si>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</si>
  <si>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</si>
  <si>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</si>
  <si>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</si>
  <si>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</si>
  <si>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</si>
  <si>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</si>
  <si>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</si>
  <si>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</si>
  <si>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</si>
  <si>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</si>
  <si>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</si>
  <si>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</si>
  <si>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</si>
  <si>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</si>
  <si>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</si>
  <si>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</si>
  <si>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</si>
  <si>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</si>
  <si>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</si>
  <si>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</si>
  <si>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</si>
  <si>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</si>
  <si>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</si>
  <si>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</si>
  <si>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</si>
  <si>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</si>
  <si>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</si>
  <si>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</si>
  <si>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</si>
  <si>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</si>
  <si>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</si>
  <si>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</si>
  <si>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</si>
  <si>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</si>
  <si>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</si>
  <si>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</si>
  <si>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</si>
  <si>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</si>
  <si>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</si>
  <si>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</si>
  <si>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</si>
  <si>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</si>
  <si>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</si>
  <si>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</si>
  <si>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</si>
  <si>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</si>
  <si>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</si>
  <si>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</si>
  <si>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</si>
  <si>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</si>
  <si>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</si>
  <si>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</si>
  <si>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</si>
  <si>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</si>
  <si>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</si>
  <si>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</si>
  <si>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</si>
  <si>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</si>
  <si>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</si>
  <si>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</si>
  <si>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</si>
  <si>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</si>
  <si>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</si>
  <si>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</si>
  <si>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</si>
  <si>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</si>
  <si>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</si>
  <si>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</si>
  <si>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</si>
  <si>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</si>
  <si>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</si>
  <si>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</si>
  <si>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</si>
  <si>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</si>
  <si>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</si>
  <si>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</si>
  <si>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</si>
  <si>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</si>
  <si>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</si>
  <si>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</si>
  <si>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</si>
  <si>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</si>
  <si>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</si>
  <si>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</si>
  <si>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</si>
  <si>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</si>
  <si>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</si>
  <si>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</si>
  <si>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</si>
  <si>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</si>
  <si>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</si>
  <si>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</si>
  <si>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</si>
  <si>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</si>
  <si>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</si>
  <si>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</si>
  <si>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</si>
  <si>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</si>
  <si>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</si>
  <si>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</si>
  <si>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</si>
  <si>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</si>
  <si>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</si>
  <si>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</si>
  <si>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</si>
  <si>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</si>
  <si>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</si>
  <si>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</si>
  <si>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</si>
  <si>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</si>
  <si>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</si>
  <si>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</si>
  <si>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</si>
  <si>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</si>
  <si>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</si>
  <si>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</si>
  <si>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</si>
  <si>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</si>
  <si>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</si>
  <si>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</si>
  <si>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</si>
  <si>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</si>
  <si>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</si>
  <si>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</si>
  <si>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</si>
  <si>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</si>
  <si>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</si>
  <si>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</si>
  <si>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</si>
  <si>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</si>
  <si>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</si>
  <si>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</si>
  <si>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</si>
  <si>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</si>
  <si>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</si>
  <si>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</si>
  <si>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</si>
  <si>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</si>
  <si>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</si>
  <si>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</si>
  <si>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</si>
  <si>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</si>
  <si>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</si>
  <si>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</si>
  <si>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</si>
  <si>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</si>
  <si>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</si>
  <si>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</si>
  <si>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</si>
  <si>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</si>
  <si>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</si>
  <si>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</si>
  <si>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</si>
  <si>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</si>
  <si>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</si>
  <si>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</si>
  <si>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</si>
  <si>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</si>
  <si>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</si>
  <si>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</si>
  <si>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</si>
  <si>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</si>
  <si>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</si>
  <si>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</si>
  <si>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</si>
  <si>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</si>
  <si>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</si>
  <si>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</si>
  <si>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</si>
  <si>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</si>
  <si>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</si>
  <si>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</si>
  <si>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</si>
  <si>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</si>
  <si>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</si>
  <si>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</si>
  <si>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</si>
  <si>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</si>
  <si>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</si>
  <si>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</si>
  <si>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</si>
  <si>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</si>
  <si>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</si>
  <si>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</si>
  <si>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</si>
  <si>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</si>
  <si>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</si>
  <si>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</si>
  <si>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</si>
  <si>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</si>
  <si>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</si>
  <si>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</si>
  <si>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</si>
  <si>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</si>
  <si>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</si>
  <si>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</si>
  <si>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</si>
  <si>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</si>
  <si>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</si>
  <si>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</si>
  <si>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</si>
  <si>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</si>
  <si>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</si>
  <si>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</si>
  <si>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</si>
  <si>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</si>
  <si>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</si>
  <si>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</si>
  <si>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</si>
  <si>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</si>
  <si>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</si>
  <si>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</si>
  <si>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</si>
  <si>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</si>
  <si>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</si>
  <si>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</si>
  <si>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</si>
  <si>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</si>
  <si>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</si>
  <si>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</si>
  <si>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</si>
  <si>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</si>
  <si>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</si>
  <si>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</si>
  <si>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</si>
  <si>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</si>
  <si>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</si>
  <si>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</si>
  <si>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</si>
  <si>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</si>
  <si>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</si>
  <si>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</si>
  <si>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</si>
  <si>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</si>
  <si>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</si>
  <si>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</si>
  <si>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</si>
  <si>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</si>
  <si>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</si>
  <si>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</si>
  <si>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</si>
  <si>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</si>
  <si>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</si>
  <si>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</si>
  <si>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</si>
  <si>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</si>
  <si>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</si>
  <si>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</si>
  <si>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</si>
  <si>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</si>
  <si>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</si>
  <si>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</si>
  <si>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</si>
  <si>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</si>
  <si>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</si>
  <si>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</si>
  <si>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</si>
  <si>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</si>
  <si>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</si>
  <si>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</si>
  <si>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</si>
  <si>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</si>
  <si>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</si>
  <si>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</si>
  <si>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</si>
  <si>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</si>
  <si>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</si>
  <si>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</si>
  <si>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</si>
  <si>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</si>
  <si>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</si>
  <si>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</si>
  <si>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</si>
  <si>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</si>
  <si>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</si>
  <si>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</si>
  <si>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</si>
  <si>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</si>
  <si>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</si>
  <si>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</si>
  <si>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</si>
  <si>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</si>
  <si>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</si>
  <si>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</si>
  <si>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</si>
  <si>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</si>
  <si>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</si>
  <si>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</si>
  <si>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</si>
  <si>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</si>
  <si>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</si>
  <si>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</si>
  <si>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</si>
  <si>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</si>
  <si>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</si>
  <si>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</si>
  <si>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</si>
  <si>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</si>
  <si>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</si>
  <si>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</si>
  <si>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</si>
  <si>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</si>
  <si>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</si>
  <si>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</si>
  <si>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</si>
  <si>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</si>
  <si>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</si>
  <si>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</si>
  <si>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</si>
  <si>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</si>
  <si>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</si>
  <si>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</si>
  <si>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</si>
  <si>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</si>
  <si>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</si>
  <si>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</si>
  <si>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</si>
  <si>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</si>
  <si>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</si>
  <si>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</si>
  <si>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</si>
  <si>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</si>
  <si>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</si>
  <si>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</si>
  <si>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</si>
  <si>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</si>
  <si>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</si>
  <si>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</si>
  <si>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</si>
  <si>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</si>
  <si>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</si>
  <si>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</si>
  <si>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</si>
  <si>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</si>
  <si>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</si>
  <si>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</si>
  <si>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</si>
  <si>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</si>
  <si>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</si>
  <si>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</si>
  <si>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</si>
  <si>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</si>
  <si>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</si>
  <si>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</si>
  <si>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</si>
  <si>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</si>
  <si>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</si>
  <si>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</si>
  <si>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</si>
  <si>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</si>
  <si>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</si>
  <si>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</si>
  <si>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</si>
  <si>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</si>
  <si>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</si>
  <si>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</si>
  <si>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</si>
  <si>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</si>
  <si>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</si>
  <si>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</si>
  <si>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</si>
  <si>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</si>
  <si>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</si>
  <si>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</si>
  <si>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</si>
  <si>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</si>
  <si>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</si>
  <si>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</si>
  <si>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</si>
  <si>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</si>
  <si>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</si>
  <si>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</si>
  <si>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</si>
  <si>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</si>
  <si>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</si>
  <si>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</si>
  <si>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</si>
  <si>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</si>
  <si>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</si>
  <si>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</si>
  <si>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</si>
  <si>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</si>
  <si>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</si>
  <si>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</si>
  <si>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</si>
  <si>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</si>
  <si>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</si>
  <si>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</si>
  <si>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</si>
  <si>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</si>
  <si>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</si>
  <si>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</si>
  <si>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</si>
  <si>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</si>
  <si>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</si>
  <si>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</si>
  <si>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</si>
  <si>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</si>
  <si>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</si>
  <si>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</si>
  <si>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</si>
  <si>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</si>
  <si>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</si>
  <si>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</si>
  <si>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</si>
  <si>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</si>
  <si>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</si>
  <si>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</si>
  <si>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</si>
  <si>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</si>
  <si>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</si>
  <si>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</si>
  <si>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</si>
  <si>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</si>
  <si>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</si>
  <si>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</si>
  <si>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</si>
  <si>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</si>
  <si>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</si>
  <si>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</si>
  <si>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</si>
  <si>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</si>
  <si>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</si>
  <si>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</si>
  <si>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</si>
  <si>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</si>
  <si>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</si>
  <si>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</si>
  <si>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</si>
  <si>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</si>
  <si>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</si>
  <si>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</si>
  <si>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</si>
  <si>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</si>
  <si>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</si>
  <si>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</si>
  <si>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</si>
  <si>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</si>
  <si>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</si>
  <si>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</si>
  <si>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</si>
  <si>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</si>
  <si>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</si>
  <si>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</si>
  <si>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</si>
  <si>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</si>
  <si>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</si>
  <si>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</si>
  <si>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</si>
  <si>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</si>
  <si>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</si>
  <si>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</si>
  <si>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</si>
  <si>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</si>
  <si>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</si>
  <si>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</si>
  <si>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</si>
  <si>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</si>
  <si>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</si>
  <si>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</si>
  <si>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</si>
  <si>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</si>
  <si>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</si>
  <si>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</si>
  <si>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</si>
  <si>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</si>
  <si>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</si>
  <si>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</si>
  <si>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</si>
  <si>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</si>
  <si>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</si>
  <si>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</si>
  <si>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</si>
  <si>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</si>
  <si>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</si>
  <si>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</si>
  <si>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</si>
  <si>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</si>
  <si>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</si>
  <si>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</si>
  <si>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</si>
  <si>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</si>
  <si>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</si>
  <si>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</si>
  <si>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</si>
  <si>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</si>
  <si>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</si>
  <si>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</si>
  <si>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</si>
  <si>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</si>
  <si>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</si>
  <si>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</si>
  <si>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</si>
  <si>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</si>
  <si>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</si>
  <si>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</si>
  <si>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</si>
  <si>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</si>
  <si>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</si>
  <si>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</si>
  <si>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</si>
  <si>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</si>
  <si>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</si>
  <si>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</si>
  <si>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</si>
  <si>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</si>
  <si>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</si>
  <si>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</si>
  <si>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</si>
  <si>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</si>
  <si>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</si>
  <si>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</si>
  <si>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</si>
  <si>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</si>
  <si>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</si>
  <si>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</si>
  <si>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</si>
  <si>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</si>
  <si>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</si>
  <si>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</si>
  <si>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</si>
  <si>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</si>
  <si>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</si>
  <si>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</si>
  <si>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</si>
  <si>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</si>
  <si>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</si>
  <si>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</si>
  <si>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</si>
  <si>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</si>
  <si>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</si>
  <si>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</si>
  <si>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</si>
  <si>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</si>
  <si>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</si>
  <si>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</si>
  <si>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</si>
  <si>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</si>
  <si>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</si>
  <si>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</si>
  <si>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</si>
  <si>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</si>
  <si>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</si>
  <si>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</si>
  <si>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</si>
  <si>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</si>
  <si>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</si>
  <si>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</si>
  <si>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</si>
  <si>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</si>
  <si>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</si>
  <si>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</si>
  <si>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</si>
  <si>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</si>
  <si>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</si>
  <si>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</si>
  <si>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</si>
  <si>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</si>
  <si>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</si>
  <si>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</si>
  <si>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</si>
  <si>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</si>
  <si>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</si>
  <si>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</si>
  <si>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</si>
  <si>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</si>
  <si>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</si>
  <si>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</si>
  <si>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</si>
  <si>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</si>
  <si>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</si>
  <si>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</si>
  <si>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</si>
  <si>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</si>
  <si>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</si>
  <si>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</si>
  <si>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</si>
  <si>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</si>
  <si>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</si>
  <si>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</si>
  <si>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</si>
  <si>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</si>
  <si>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</si>
  <si>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</si>
  <si>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</si>
  <si>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</si>
  <si>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</si>
  <si>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</si>
  <si>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</si>
  <si>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</si>
  <si>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</si>
  <si>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</si>
  <si>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</si>
  <si>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</si>
  <si>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</si>
  <si>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</si>
  <si>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</si>
  <si>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</si>
  <si>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</si>
  <si>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</si>
  <si>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</si>
  <si>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</si>
  <si>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</si>
  <si>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</si>
  <si>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</si>
  <si>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</si>
  <si>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</si>
  <si>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</si>
  <si>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</si>
  <si>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</si>
  <si>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</si>
  <si>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</si>
  <si>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</si>
  <si>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</si>
  <si>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</si>
  <si>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</si>
  <si>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</si>
  <si>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</si>
  <si>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</si>
  <si>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</si>
  <si>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</si>
  <si>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</si>
  <si>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</si>
  <si>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</si>
  <si>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</si>
  <si>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</si>
  <si>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</si>
  <si>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</si>
  <si>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</si>
  <si>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</si>
  <si>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</si>
  <si>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</si>
  <si>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</si>
  <si>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</si>
  <si>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</si>
  <si>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</si>
  <si>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</si>
  <si>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</si>
  <si>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</si>
  <si>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</si>
  <si>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</si>
  <si>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</si>
  <si>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</si>
  <si>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</si>
  <si>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</si>
  <si>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</si>
  <si>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</si>
  <si>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</si>
  <si>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</si>
  <si>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</si>
  <si>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</si>
  <si>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</si>
  <si>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</si>
  <si>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</si>
  <si>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</si>
  <si>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</si>
  <si>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</si>
  <si>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</si>
  <si>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</si>
  <si>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</si>
  <si>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</si>
  <si>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</si>
  <si>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</si>
  <si>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</si>
  <si>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</si>
  <si>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</si>
  <si>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</si>
  <si>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</si>
  <si>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</si>
  <si>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</si>
  <si>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</si>
  <si>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</si>
  <si>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</si>
  <si>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</si>
  <si>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</si>
  <si>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</si>
  <si>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</si>
  <si>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</si>
  <si>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</si>
  <si>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</si>
  <si>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</si>
  <si>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</si>
  <si>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</si>
  <si>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</si>
  <si>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</si>
  <si>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</si>
  <si>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</si>
  <si>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</si>
  <si>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</si>
  <si>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</si>
  <si>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</si>
  <si>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</si>
  <si>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</si>
  <si>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</si>
  <si>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</si>
  <si>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</si>
  <si>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</si>
  <si>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</si>
  <si>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</si>
  <si>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</si>
  <si>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</si>
  <si>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</si>
  <si>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</si>
  <si>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</si>
  <si>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</si>
  <si>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</si>
  <si>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</si>
  <si>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</si>
  <si>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</si>
  <si>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</si>
  <si>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</si>
  <si>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</si>
  <si>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</si>
  <si>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</si>
  <si>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</si>
  <si>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</si>
  <si>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</si>
  <si>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</si>
  <si>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</si>
  <si>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</si>
  <si>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</si>
  <si>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</si>
  <si>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</si>
  <si>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</si>
  <si>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</si>
  <si>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</si>
  <si>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</si>
  <si>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</si>
  <si>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</si>
  <si>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</si>
  <si>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</si>
  <si>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</si>
  <si>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</si>
  <si>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</si>
  <si>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</si>
  <si>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</si>
  <si>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</si>
  <si>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</si>
  <si>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</si>
  <si>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</si>
  <si>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</si>
  <si>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</si>
  <si>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</si>
  <si>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</si>
  <si>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</si>
  <si>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</si>
  <si>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</si>
  <si>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</si>
  <si>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</si>
  <si>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</si>
  <si>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</si>
  <si>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</si>
  <si>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</si>
  <si>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</si>
  <si>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</si>
  <si>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</si>
  <si>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</si>
  <si>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</si>
  <si>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</si>
  <si>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</si>
  <si>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</si>
  <si>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</si>
  <si>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</si>
  <si>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</si>
  <si>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</si>
  <si>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</si>
  <si>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</si>
  <si>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</si>
  <si>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</si>
  <si>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</si>
  <si>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</si>
  <si>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</si>
  <si>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</si>
  <si>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</si>
  <si>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</si>
  <si>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</si>
  <si>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</si>
  <si>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</si>
  <si>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</si>
  <si>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</si>
  <si>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</si>
  <si>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</si>
  <si>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</si>
  <si>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</si>
  <si>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</si>
  <si>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</si>
  <si>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</si>
  <si>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</si>
  <si>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</si>
  <si>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</si>
  <si>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</si>
  <si>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</si>
  <si>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</si>
  <si>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</si>
  <si>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</si>
  <si>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</si>
  <si>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</si>
  <si>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</si>
  <si>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</si>
  <si>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</si>
  <si>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</si>
  <si>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</si>
  <si>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</si>
  <si>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</si>
  <si>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</si>
  <si>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</si>
  <si>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</si>
  <si>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</si>
  <si>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</si>
  <si>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</si>
  <si>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</si>
  <si>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</si>
  <si>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</si>
  <si>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</si>
  <si>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</si>
  <si>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</si>
  <si>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</si>
  <si>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</si>
  <si>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</si>
  <si>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</si>
  <si>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</si>
  <si>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</si>
  <si>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</si>
  <si>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</si>
  <si>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</si>
  <si>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</si>
  <si>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</si>
  <si>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</si>
  <si>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</si>
  <si>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</si>
  <si>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</si>
  <si>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</si>
  <si>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</si>
  <si>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</si>
  <si>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</si>
  <si>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</si>
  <si>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</si>
  <si>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</si>
  <si>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</si>
  <si>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</si>
  <si>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</si>
  <si>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</si>
  <si>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</si>
  <si>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</si>
  <si>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</si>
  <si>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</si>
  <si>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</si>
  <si>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</si>
  <si>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</si>
  <si>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</si>
  <si>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</si>
  <si>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</si>
  <si>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</si>
  <si>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</si>
  <si>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</si>
  <si>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</si>
  <si>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</si>
  <si>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</si>
  <si>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</si>
  <si>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</si>
  <si>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</si>
  <si>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</si>
  <si>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</si>
  <si>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</si>
  <si>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</si>
  <si>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</si>
  <si>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</si>
  <si>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</si>
  <si>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</si>
  <si>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</si>
  <si>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</si>
  <si>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</si>
  <si>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</si>
  <si>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</si>
  <si>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</si>
  <si>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</si>
  <si>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</si>
  <si>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</si>
  <si>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</si>
  <si>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</si>
  <si>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</si>
  <si>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</si>
  <si>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</si>
  <si>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</si>
  <si>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</si>
  <si>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</si>
  <si>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</si>
  <si>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</si>
  <si>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</si>
  <si>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</si>
  <si>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</si>
  <si>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</si>
  <si>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</si>
  <si>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</si>
  <si>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</si>
  <si>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</si>
  <si>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</si>
  <si>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</si>
  <si>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</si>
  <si>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</si>
  <si>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</si>
  <si>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</si>
  <si>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</si>
  <si>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</si>
  <si>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</si>
  <si>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</si>
  <si>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</si>
  <si>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</si>
  <si>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</si>
  <si>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</si>
  <si>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</si>
  <si>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</si>
  <si>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</si>
  <si>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</si>
  <si>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</si>
  <si>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</si>
  <si>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</si>
  <si>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</si>
  <si>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</si>
  <si>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</si>
  <si>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</si>
  <si>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</si>
  <si>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</si>
  <si>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</si>
  <si>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</si>
  <si>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</si>
  <si>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</si>
  <si>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</si>
  <si>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</si>
  <si>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</si>
  <si>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</si>
  <si>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</si>
  <si>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</si>
  <si>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</si>
  <si>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</si>
  <si>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</si>
  <si>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</si>
  <si>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</si>
  <si>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</si>
  <si>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</si>
  <si>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</si>
  <si>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</si>
  <si>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</si>
  <si>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</si>
  <si>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</si>
  <si>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</si>
  <si>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</si>
  <si>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</si>
  <si>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</si>
  <si>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</si>
  <si>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</si>
  <si>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</si>
  <si>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</si>
  <si>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</si>
  <si>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</si>
  <si>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</si>
  <si>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</si>
  <si>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</si>
  <si>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</si>
  <si>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</si>
  <si>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</si>
  <si>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</si>
  <si>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</si>
  <si>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</si>
  <si>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</si>
  <si>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</si>
  <si>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</si>
  <si>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</si>
  <si>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</si>
  <si>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</si>
  <si>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</si>
  <si>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</si>
  <si>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</si>
  <si>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</si>
  <si>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</si>
  <si>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</si>
  <si>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</si>
  <si>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</si>
  <si>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</si>
  <si>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</si>
  <si>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</si>
  <si>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</si>
  <si>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</si>
  <si>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</si>
  <si>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</si>
  <si>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</si>
  <si>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</si>
  <si>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</si>
  <si>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</si>
  <si>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</si>
  <si>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</si>
  <si>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</si>
  <si>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</si>
  <si>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</si>
  <si>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</si>
  <si>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</si>
  <si>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</si>
  <si>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</si>
  <si>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</si>
  <si>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</si>
  <si>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</si>
  <si>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</si>
  <si>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</si>
  <si>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</si>
  <si>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</si>
  <si>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</si>
  <si>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</si>
  <si>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</si>
  <si>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</si>
  <si>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</si>
  <si>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</si>
  <si>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</si>
  <si>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</si>
  <si>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</si>
  <si>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</si>
  <si>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</si>
  <si>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</si>
  <si>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</si>
  <si>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</si>
  <si>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</si>
  <si>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</si>
  <si>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</si>
  <si>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</si>
  <si>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</si>
  <si>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</si>
  <si>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</si>
  <si>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</si>
  <si>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</si>
  <si>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</si>
  <si>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</si>
  <si>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</si>
  <si>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</si>
  <si>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</si>
  <si>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</si>
  <si>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</si>
  <si>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</si>
  <si>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</si>
  <si>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</si>
  <si>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</si>
  <si>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</si>
  <si>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</si>
  <si>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</si>
  <si>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</si>
  <si>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</si>
  <si>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</si>
  <si>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</si>
  <si>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</si>
  <si>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</si>
  <si>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</si>
  <si>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</si>
  <si>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</si>
  <si>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</si>
  <si>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</si>
  <si>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</si>
  <si>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</si>
  <si>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</si>
  <si>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</si>
  <si>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</si>
  <si>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</si>
  <si>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</si>
  <si>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</si>
  <si>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</si>
  <si>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</si>
  <si>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</si>
  <si>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</si>
  <si>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</si>
  <si>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</si>
  <si>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</si>
  <si>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</si>
  <si>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</si>
  <si>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</si>
  <si>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</si>
  <si>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</si>
  <si>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</si>
  <si>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</si>
  <si>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</si>
  <si>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</si>
  <si>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</si>
  <si>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</si>
  <si>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</si>
  <si>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</si>
  <si>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</si>
  <si>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</si>
  <si>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</si>
  <si>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</si>
  <si>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</si>
  <si>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</si>
  <si>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</si>
  <si>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</si>
  <si>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</si>
  <si>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</si>
  <si>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</si>
  <si>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</si>
  <si>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</si>
  <si>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</si>
  <si>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</si>
  <si>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</si>
  <si>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</si>
  <si>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</si>
  <si>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</si>
  <si>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</si>
  <si>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</si>
  <si>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</si>
  <si>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</si>
  <si>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</si>
  <si>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</si>
  <si>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</si>
  <si>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</si>
  <si>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</si>
  <si>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</si>
  <si>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</si>
  <si>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</si>
  <si>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</si>
  <si>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</si>
  <si>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</si>
  <si>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</si>
  <si>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</si>
  <si>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</si>
  <si>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</si>
  <si>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</si>
  <si>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</si>
  <si>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</si>
  <si>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</si>
  <si>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</si>
  <si>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</si>
  <si>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</si>
  <si>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</si>
  <si>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</si>
  <si>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</si>
  <si>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</si>
  <si>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</si>
  <si>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</si>
  <si>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</si>
  <si>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</si>
  <si>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</si>
  <si>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</si>
  <si>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</si>
  <si>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</si>
  <si>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</si>
  <si>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</si>
  <si>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</si>
  <si>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</si>
  <si>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</si>
  <si>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</si>
  <si>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</si>
  <si>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</si>
  <si>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</si>
  <si>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</si>
  <si>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</si>
  <si>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</si>
  <si>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</si>
  <si>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</si>
  <si>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</si>
  <si>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</si>
  <si>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</si>
  <si>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</si>
  <si>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</si>
  <si>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</si>
  <si>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</si>
  <si>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</si>
  <si>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</si>
  <si>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</si>
  <si>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</si>
  <si>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</si>
  <si>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</si>
  <si>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</si>
  <si>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</si>
  <si>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</si>
  <si>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</si>
  <si>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</si>
  <si>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</si>
  <si>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</si>
  <si>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</si>
  <si>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</si>
  <si>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</si>
  <si>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</si>
  <si>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</si>
  <si>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</si>
  <si>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</si>
  <si>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</si>
  <si>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</si>
  <si>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</si>
  <si>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</si>
  <si>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</si>
  <si>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</si>
  <si>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</si>
  <si>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</si>
  <si>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</si>
  <si>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</si>
  <si>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</si>
  <si>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</si>
  <si>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</si>
  <si>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</si>
  <si>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</si>
  <si>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</si>
  <si>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</si>
  <si>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</si>
  <si>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</si>
  <si>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</si>
  <si>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</si>
  <si>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</si>
  <si>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</si>
  <si>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</si>
  <si>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</si>
  <si>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</si>
  <si>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</si>
  <si>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</si>
  <si>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</si>
  <si>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</si>
  <si>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</si>
  <si>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</si>
  <si>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</si>
  <si>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</si>
  <si>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</si>
  <si>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</si>
  <si>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</si>
  <si>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</si>
  <si>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</si>
  <si>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</si>
  <si>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</si>
  <si>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</si>
  <si>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</si>
  <si>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</si>
  <si>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</si>
  <si>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</si>
  <si>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</si>
  <si>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</si>
  <si>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</si>
  <si>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</si>
  <si>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</si>
  <si>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</si>
  <si>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</si>
  <si>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</si>
  <si>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</si>
  <si>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</si>
  <si>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</si>
  <si>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</si>
  <si>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</si>
  <si>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</si>
  <si>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</si>
  <si>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</si>
  <si>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</si>
  <si>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</si>
  <si>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</si>
  <si>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</si>
  <si>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</si>
  <si>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</si>
  <si>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</si>
  <si>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</si>
  <si>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</si>
  <si>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</si>
  <si>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</si>
  <si>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</si>
  <si>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</si>
  <si>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</si>
  <si>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</si>
  <si>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</si>
  <si>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</si>
  <si>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</si>
  <si>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</si>
  <si>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</si>
  <si>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</si>
  <si>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</si>
  <si>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</si>
  <si>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</si>
  <si>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</si>
  <si>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</si>
  <si>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</si>
  <si>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</si>
  <si>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</si>
  <si>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</si>
  <si>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</si>
  <si>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</si>
  <si>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</si>
  <si>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</si>
  <si>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</si>
  <si>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</si>
  <si>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</si>
  <si>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</si>
  <si>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</si>
  <si>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</si>
  <si>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</si>
  <si>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</si>
  <si>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</si>
  <si>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</si>
  <si>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</si>
  <si>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</si>
  <si>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</si>
  <si>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</si>
  <si>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</si>
  <si>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</si>
  <si>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</si>
  <si>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</si>
  <si>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</si>
  <si>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</si>
  <si>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</si>
  <si>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</si>
  <si>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</si>
  <si>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</si>
  <si>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</si>
  <si>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</si>
  <si>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</si>
  <si>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</si>
  <si>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</si>
  <si>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</si>
  <si>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</si>
  <si>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</si>
  <si>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</si>
  <si>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</si>
  <si>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</si>
  <si>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</si>
  <si>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</si>
  <si>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</si>
  <si>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</si>
  <si>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</si>
  <si>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</si>
  <si>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</si>
  <si>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</si>
  <si>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</si>
  <si>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</si>
  <si>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</si>
  <si>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</si>
  <si>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</si>
  <si>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</si>
  <si>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</si>
  <si>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</si>
  <si>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</si>
  <si>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</si>
  <si>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</si>
  <si>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</si>
  <si>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</si>
  <si>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</si>
  <si>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</si>
  <si>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</si>
  <si>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</si>
  <si>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</si>
  <si>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</si>
  <si>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</si>
  <si>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</si>
  <si>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</si>
  <si>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</si>
  <si>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</si>
  <si>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</si>
  <si>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</si>
  <si>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</si>
  <si>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</si>
  <si>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</si>
  <si>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</si>
  <si>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</si>
  <si>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</si>
  <si>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</si>
  <si>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</si>
  <si>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</si>
  <si>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</si>
  <si>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</si>
  <si>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</si>
  <si>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</si>
  <si>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</si>
  <si>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</si>
  <si>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</si>
  <si>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</si>
  <si>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</si>
  <si>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</si>
  <si>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</si>
  <si>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</si>
  <si>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</si>
  <si>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</si>
  <si>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</si>
  <si>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</si>
  <si>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</si>
  <si>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</si>
  <si>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</si>
  <si>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</si>
  <si>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</si>
  <si>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</si>
  <si>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</si>
  <si>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</si>
  <si>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</si>
  <si>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</si>
  <si>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</si>
  <si>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</si>
  <si>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</si>
  <si>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</si>
  <si>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</si>
  <si>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</si>
  <si>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</si>
  <si>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</si>
  <si>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</si>
  <si>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</si>
  <si>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</si>
  <si>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</si>
  <si>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</si>
  <si>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</si>
  <si>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</si>
  <si>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</si>
  <si>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</si>
  <si>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</si>
  <si>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</si>
  <si>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</si>
  <si>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</si>
  <si>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</si>
  <si>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</si>
  <si>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</si>
  <si>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</si>
  <si>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</si>
  <si>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</si>
  <si>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</si>
  <si>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</si>
  <si>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</si>
  <si>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</si>
  <si>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</si>
  <si>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</si>
  <si>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</si>
  <si>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</si>
  <si>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</si>
  <si>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</si>
  <si>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</si>
  <si>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</si>
  <si>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</si>
  <si>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</si>
  <si>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</si>
  <si>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</si>
  <si>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</si>
  <si>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</si>
  <si>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</si>
  <si>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</si>
  <si>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</si>
  <si>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</si>
  <si>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</si>
  <si>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</si>
  <si>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</si>
  <si>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</si>
  <si>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</si>
  <si>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</si>
  <si>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</si>
  <si>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</si>
  <si>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</si>
  <si>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</si>
  <si>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</si>
  <si>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</si>
  <si>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</si>
  <si>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</si>
  <si>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</si>
  <si>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</si>
  <si>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</si>
  <si>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</si>
  <si>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</si>
  <si>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</si>
  <si>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</si>
  <si>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</si>
  <si>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</si>
  <si>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</si>
  <si>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</si>
  <si>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</si>
  <si>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</si>
  <si>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</si>
  <si>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</si>
  <si>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</si>
  <si>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</si>
  <si>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</si>
  <si>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</si>
  <si>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</si>
  <si>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</si>
  <si>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</si>
  <si>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</si>
  <si>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</si>
  <si>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</si>
  <si>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</si>
  <si>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</si>
  <si>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</si>
  <si>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</si>
  <si>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</si>
  <si>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</si>
  <si>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</si>
  <si>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</si>
  <si>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</si>
  <si>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</si>
  <si>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</si>
  <si>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</si>
  <si>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</si>
  <si>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</si>
  <si>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</si>
  <si>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</si>
  <si>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</si>
  <si>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</si>
  <si>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</si>
  <si>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</si>
  <si>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</si>
  <si>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</si>
  <si>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</si>
  <si>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</si>
  <si>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</si>
  <si>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</si>
  <si>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</si>
  <si>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</si>
  <si>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</si>
  <si>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</si>
  <si>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</si>
  <si>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</si>
  <si>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</si>
  <si>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</si>
  <si>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</si>
  <si>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</si>
  <si>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</si>
  <si>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</si>
  <si>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</si>
  <si>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</si>
  <si>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</si>
  <si>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</si>
  <si>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</si>
  <si>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</si>
  <si>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</si>
  <si>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</si>
  <si>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</si>
  <si>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</si>
  <si>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</si>
  <si>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</si>
  <si>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</si>
  <si>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</si>
  <si>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</si>
  <si>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</si>
  <si>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</si>
  <si>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</si>
  <si>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</si>
  <si>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</si>
  <si>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</si>
  <si>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</si>
  <si>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</si>
  <si>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</si>
  <si>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</si>
  <si>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</si>
  <si>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</si>
  <si>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</si>
  <si>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</si>
  <si>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</si>
  <si>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</si>
  <si>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</si>
  <si>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</si>
  <si>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</si>
  <si>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</si>
  <si>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</si>
  <si>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</si>
  <si>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</si>
  <si>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</si>
  <si>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</si>
  <si>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</si>
  <si>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</si>
  <si>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</si>
  <si>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</si>
  <si>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</si>
  <si>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</si>
  <si>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</si>
  <si>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</si>
  <si>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</si>
  <si>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</si>
  <si>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</si>
  <si>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</si>
  <si>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</si>
  <si>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</si>
  <si>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</si>
  <si>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</si>
  <si>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</si>
  <si>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</si>
  <si>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</si>
  <si>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</si>
  <si>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</si>
  <si>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</si>
  <si>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</si>
  <si>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</si>
  <si>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</si>
  <si>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</si>
  <si>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</si>
  <si>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</si>
  <si>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</si>
  <si>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</si>
  <si>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</si>
  <si>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</si>
  <si>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</si>
  <si>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</si>
  <si>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</si>
  <si>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</si>
  <si>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</si>
  <si>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</si>
  <si>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</si>
  <si>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</si>
  <si>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</si>
  <si>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</si>
  <si>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</si>
  <si>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</si>
  <si>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</si>
  <si>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</si>
  <si>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</si>
  <si>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</si>
  <si>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</si>
  <si>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</si>
  <si>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</si>
  <si>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</si>
  <si>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</si>
  <si>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</si>
  <si>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</si>
  <si>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</si>
  <si>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</si>
  <si>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</si>
  <si>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</si>
  <si>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</si>
  <si>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</si>
  <si>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</si>
  <si>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</si>
  <si>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</si>
  <si>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</si>
  <si>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</si>
  <si>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</si>
  <si>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</si>
  <si>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</si>
  <si>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</si>
  <si>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</si>
  <si>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</si>
  <si>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</si>
  <si>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</si>
  <si>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</si>
  <si>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</si>
  <si>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</si>
  <si>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</si>
  <si>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</si>
  <si>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</si>
  <si>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</si>
  <si>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</si>
  <si>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</si>
  <si>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</si>
  <si>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</si>
  <si>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</si>
  <si>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</si>
  <si>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</si>
  <si>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</si>
  <si>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</si>
  <si>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</si>
  <si>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</si>
  <si>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</si>
  <si>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</si>
  <si>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</si>
  <si>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</si>
  <si>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</si>
  <si>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</si>
  <si>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</si>
  <si>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</si>
  <si>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</si>
  <si>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</si>
  <si>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</si>
  <si>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</si>
  <si>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</si>
  <si>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</si>
  <si>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</si>
  <si>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</si>
  <si>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</si>
  <si>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</si>
  <si>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</si>
  <si>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</si>
  <si>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</si>
  <si>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</si>
  <si>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</si>
  <si>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</si>
  <si>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</si>
  <si>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</si>
  <si>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</si>
  <si>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</si>
  <si>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</si>
  <si>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</si>
  <si>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</si>
  <si>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</si>
  <si>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</si>
  <si>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</si>
  <si>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</si>
  <si>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</si>
  <si>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</si>
  <si>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</si>
  <si>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</si>
  <si>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</si>
  <si>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</si>
  <si>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</si>
  <si>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</si>
  <si>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</si>
  <si>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</si>
  <si>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</si>
  <si>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</si>
  <si>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</si>
  <si>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</si>
  <si>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</si>
  <si>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</si>
  <si>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</si>
  <si>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</si>
  <si>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</si>
  <si>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</si>
  <si>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</si>
  <si>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</si>
  <si>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</si>
  <si>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</si>
  <si>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</si>
  <si>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</si>
  <si>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</si>
  <si>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</si>
  <si>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</si>
  <si>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</si>
  <si>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</si>
  <si>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</si>
  <si>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</si>
  <si>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</si>
  <si>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</si>
  <si>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</si>
  <si>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</si>
  <si>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</si>
  <si>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</si>
  <si>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</si>
  <si>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</si>
  <si>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</si>
  <si>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</si>
  <si>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</si>
  <si>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</si>
  <si>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</si>
  <si>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</si>
  <si>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</si>
  <si>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</si>
  <si>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</si>
  <si>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</si>
  <si>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</si>
  <si>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</si>
  <si>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</si>
  <si>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</si>
  <si>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</si>
  <si>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</si>
  <si>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</si>
  <si>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</si>
  <si>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</si>
  <si>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</si>
  <si>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</si>
  <si>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</si>
  <si>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</si>
  <si>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</si>
  <si>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</si>
  <si>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</si>
  <si>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</si>
  <si>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</si>
  <si>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</si>
  <si>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</si>
  <si>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</si>
  <si>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</si>
  <si>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</si>
  <si>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</si>
  <si>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</si>
  <si>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</si>
  <si>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</si>
  <si>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</si>
  <si>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</si>
  <si>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</si>
  <si>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</si>
  <si>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</si>
  <si>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</si>
  <si>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</si>
  <si>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</si>
  <si>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</si>
  <si>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</si>
  <si>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</si>
  <si>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</si>
  <si>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</si>
  <si>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</si>
  <si>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</si>
  <si>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</si>
  <si>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</si>
  <si>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</si>
  <si>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</si>
  <si>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</si>
  <si>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</si>
  <si>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</si>
  <si>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</si>
  <si>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</si>
  <si>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</si>
  <si>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</si>
  <si>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</si>
  <si>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</si>
  <si>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</si>
  <si>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</si>
  <si>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</si>
  <si>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</si>
  <si>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</si>
  <si>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</si>
  <si>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</si>
  <si>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</si>
  <si>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</si>
  <si>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</si>
  <si>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</si>
  <si>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</si>
  <si>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</si>
  <si>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</si>
  <si>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</si>
  <si>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</si>
  <si>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</si>
  <si>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</si>
  <si>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</si>
  <si>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</si>
  <si>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</si>
  <si>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</si>
  <si>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</si>
  <si>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</si>
  <si>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</si>
  <si>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</si>
  <si>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</si>
  <si>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</si>
  <si>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</si>
  <si>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</si>
  <si>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</si>
  <si>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</si>
  <si>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</si>
  <si>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</si>
  <si>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</si>
  <si>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</si>
  <si>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</si>
  <si>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</si>
  <si>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</si>
  <si>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</si>
  <si>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</si>
  <si>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</si>
  <si>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</si>
  <si>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</si>
  <si>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</si>
  <si>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</si>
  <si>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</si>
  <si>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</si>
  <si>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</si>
  <si>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</si>
  <si>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</si>
  <si>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</si>
  <si>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</si>
  <si>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</si>
  <si>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</si>
  <si>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</si>
  <si>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</si>
  <si>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</si>
  <si>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</si>
  <si>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</si>
  <si>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</si>
  <si>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</si>
  <si>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</si>
  <si>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</si>
  <si>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</si>
  <si>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</si>
  <si>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</si>
  <si>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</si>
  <si>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</si>
  <si>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</si>
  <si>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</si>
  <si>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</si>
  <si>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</si>
  <si>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</si>
  <si>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</si>
  <si>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</si>
  <si>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</si>
  <si>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</si>
  <si>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</si>
  <si>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</si>
  <si>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</si>
  <si>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</si>
  <si>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</si>
  <si>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</si>
  <si>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</si>
  <si>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</si>
  <si>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</si>
  <si>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</si>
  <si>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</si>
  <si>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</si>
  <si>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</si>
  <si>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</si>
  <si>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</si>
  <si>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</si>
  <si>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</si>
  <si>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</si>
  <si>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</si>
  <si>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</si>
  <si>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</si>
  <si>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</si>
  <si>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</si>
  <si>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</si>
  <si>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</si>
  <si>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</si>
  <si>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</si>
  <si>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</si>
  <si>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</si>
  <si>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</si>
  <si>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</si>
  <si>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</si>
  <si>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</si>
  <si>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</si>
  <si>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</si>
  <si>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</si>
  <si>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</si>
  <si>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</si>
  <si>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</si>
  <si>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</si>
  <si>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</si>
  <si>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</si>
  <si>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</si>
  <si>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</si>
  <si>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</si>
  <si>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</si>
  <si>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</si>
  <si>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</si>
  <si>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</si>
  <si>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</si>
  <si>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</si>
  <si>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</si>
  <si>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</si>
  <si>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</si>
  <si>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</si>
  <si>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</si>
  <si>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</si>
  <si>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</si>
  <si>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</si>
  <si>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</si>
  <si>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</si>
  <si>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</si>
  <si>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</si>
  <si>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</si>
  <si>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</si>
  <si>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</si>
  <si>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</si>
  <si>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</si>
  <si>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</si>
  <si>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</si>
  <si>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</si>
  <si>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</si>
  <si>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</si>
  <si>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</si>
  <si>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</si>
  <si>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</si>
  <si>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</si>
  <si>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</si>
  <si>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</si>
  <si>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</si>
  <si>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</si>
  <si>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</si>
  <si>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</si>
  <si>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</si>
  <si>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</si>
  <si>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</si>
  <si>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</si>
  <si>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</si>
  <si>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</si>
  <si>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</si>
  <si>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</si>
  <si>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</si>
  <si>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</si>
  <si>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</si>
  <si>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</si>
  <si>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</si>
  <si>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</si>
  <si>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</si>
  <si>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</si>
  <si>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</si>
  <si>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</si>
  <si>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</si>
  <si>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</si>
  <si>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</si>
  <si>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</si>
  <si>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</si>
  <si>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</si>
  <si>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</si>
  <si>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</si>
  <si>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</si>
  <si>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</si>
  <si>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</si>
  <si>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</si>
  <si>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</si>
  <si>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</si>
  <si>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</si>
  <si>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</si>
  <si>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</si>
  <si>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</si>
  <si>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</si>
  <si>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</si>
  <si>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</si>
  <si>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</si>
  <si>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</si>
  <si>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</si>
  <si>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</si>
  <si>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</si>
  <si>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</si>
  <si>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</si>
  <si>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</si>
  <si>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</si>
  <si>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</si>
  <si>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</si>
  <si>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</si>
  <si>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</si>
  <si>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</si>
  <si>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</si>
  <si>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</si>
  <si>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</si>
  <si>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</si>
  <si>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</si>
  <si>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</si>
  <si>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</si>
  <si>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</si>
  <si>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</si>
  <si>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</si>
  <si>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</si>
  <si>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</si>
  <si>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</si>
  <si>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</si>
  <si>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</si>
  <si>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</si>
  <si>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</si>
  <si>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</si>
  <si>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</si>
  <si>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</si>
  <si>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</si>
  <si>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</si>
  <si>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</si>
  <si>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</si>
  <si>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</si>
  <si>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</si>
  <si>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</si>
  <si>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</si>
  <si>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</si>
  <si>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</si>
  <si>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</si>
  <si>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</si>
  <si>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</si>
  <si>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</si>
  <si>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</si>
  <si>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</si>
  <si>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</si>
  <si>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</si>
  <si>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</si>
  <si>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</si>
  <si>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</si>
  <si>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</si>
  <si>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</si>
  <si>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</si>
  <si>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</si>
  <si>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</si>
  <si>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</si>
  <si>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</si>
  <si>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</si>
  <si>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</si>
  <si>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</si>
  <si>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</si>
  <si>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</si>
  <si>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</si>
  <si>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</si>
  <si>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</si>
  <si>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</si>
  <si>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</si>
  <si>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</si>
  <si>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</si>
  <si>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</si>
  <si>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</si>
  <si>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</si>
  <si>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</si>
  <si>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</si>
  <si>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</si>
  <si>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</si>
  <si>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</si>
  <si>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</si>
  <si>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</si>
  <si>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</si>
  <si>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</si>
  <si>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</si>
  <si>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</si>
  <si>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</si>
  <si>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</si>
  <si>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</si>
  <si>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</si>
  <si>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</si>
  <si>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</si>
  <si>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</si>
  <si>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</si>
  <si>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</si>
  <si>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</si>
  <si>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</si>
  <si>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</si>
  <si>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</si>
  <si>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</si>
  <si>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</si>
  <si>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</si>
  <si>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</si>
  <si>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</si>
  <si>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</si>
  <si>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</si>
  <si>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</si>
  <si>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</si>
  <si>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</si>
  <si>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</si>
  <si>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</si>
  <si>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</si>
  <si>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</si>
  <si>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</si>
  <si>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</si>
  <si>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</si>
  <si>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</si>
  <si>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</si>
  <si>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</si>
  <si>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</si>
  <si>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</si>
  <si>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</si>
  <si>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</si>
  <si>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</si>
  <si>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</si>
  <si>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</si>
  <si>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</si>
  <si>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</si>
  <si>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</si>
  <si>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</si>
  <si>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</si>
  <si>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</si>
  <si>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</si>
  <si>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</si>
  <si>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</si>
  <si>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</si>
  <si>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</si>
  <si>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</si>
  <si>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</si>
  <si>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</si>
  <si>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</si>
  <si>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</si>
  <si>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</si>
  <si>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</si>
  <si>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</si>
  <si>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</si>
  <si>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</si>
  <si>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</si>
  <si>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</si>
  <si>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</si>
  <si>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</si>
  <si>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</si>
  <si>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</si>
  <si>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</si>
  <si>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</si>
  <si>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</si>
  <si>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</si>
  <si>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</si>
  <si>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</si>
  <si>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</si>
  <si>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</si>
  <si>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</si>
  <si>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</si>
  <si>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</si>
  <si>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</si>
  <si>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</si>
  <si>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</si>
  <si>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</si>
  <si>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</si>
  <si>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</si>
  <si>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</si>
  <si>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</si>
  <si>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</si>
  <si>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</si>
  <si>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</si>
  <si>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</si>
  <si>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</si>
  <si>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</si>
  <si>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</si>
  <si>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</si>
  <si>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</si>
  <si>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</si>
  <si>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</si>
  <si>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</si>
  <si>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</si>
  <si>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</si>
  <si>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</si>
  <si>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</si>
  <si>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</si>
  <si>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</si>
  <si>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</si>
  <si>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</si>
  <si>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</si>
  <si>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</si>
  <si>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</si>
  <si>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</si>
  <si>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</si>
  <si>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</si>
  <si>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</si>
  <si>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</si>
  <si>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</si>
  <si>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</si>
  <si>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</si>
  <si>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</si>
  <si>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</si>
  <si>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</si>
  <si>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</si>
  <si>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</si>
  <si>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</si>
  <si>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</si>
  <si>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</si>
  <si>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</si>
  <si>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</si>
  <si>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</si>
  <si>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</si>
  <si>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</si>
  <si>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</si>
  <si>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</si>
  <si>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</si>
  <si>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</si>
  <si>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</si>
  <si>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</si>
  <si>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</si>
  <si>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</si>
  <si>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</si>
  <si>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</si>
  <si>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</si>
  <si>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</si>
  <si>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</si>
  <si>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</si>
  <si>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</si>
  <si>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</si>
  <si>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</si>
  <si>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</si>
  <si>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</si>
  <si>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</si>
  <si>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</si>
  <si>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</si>
  <si>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</si>
  <si>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</si>
  <si>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</si>
  <si>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</si>
  <si>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</si>
  <si>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</si>
  <si>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</si>
  <si>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</si>
  <si>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</si>
  <si>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</si>
  <si>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</si>
  <si>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</si>
  <si>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</si>
  <si>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</si>
  <si>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</si>
  <si>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</si>
  <si>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</si>
  <si>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</si>
  <si>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</si>
  <si>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</si>
  <si>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</si>
  <si>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</si>
  <si>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</si>
  <si>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</si>
  <si>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</si>
  <si>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</si>
  <si>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</si>
  <si>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</si>
  <si>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</si>
  <si>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</si>
  <si>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</si>
  <si>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</si>
  <si>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</si>
  <si>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</si>
  <si>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</si>
  <si>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</si>
  <si>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</si>
  <si>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</si>
  <si>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</si>
  <si>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</si>
  <si>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</si>
  <si>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</si>
  <si>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</si>
  <si>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</si>
  <si>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</si>
  <si>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</si>
  <si>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</si>
  <si>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</si>
  <si>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</si>
  <si>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</si>
  <si>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</si>
  <si>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</si>
  <si>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</si>
  <si>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</si>
  <si>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</si>
  <si>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</si>
  <si>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</si>
  <si>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</si>
  <si>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</si>
  <si>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</si>
  <si>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</si>
  <si>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</si>
  <si>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</si>
  <si>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</si>
  <si>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</si>
  <si>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</si>
  <si>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</si>
  <si>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</si>
  <si>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</si>
  <si>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</si>
  <si>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</si>
  <si>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</si>
  <si>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</si>
  <si>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</si>
  <si>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</si>
  <si>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</si>
  <si>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</si>
  <si>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</si>
  <si>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</si>
  <si>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</si>
  <si>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</si>
  <si>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</si>
  <si>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</si>
  <si>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</si>
  <si>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</si>
  <si>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</si>
  <si>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</si>
  <si>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</si>
  <si>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</si>
  <si>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</si>
  <si>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</si>
  <si>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</si>
  <si>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</si>
  <si>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</si>
  <si>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</si>
  <si>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</si>
  <si>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</si>
  <si>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</si>
  <si>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</si>
  <si>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</si>
  <si>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</si>
  <si>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</si>
  <si>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</si>
  <si>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</si>
  <si>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</si>
  <si>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</si>
  <si>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</si>
  <si>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</si>
  <si>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</si>
  <si>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</si>
  <si>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</si>
  <si>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</si>
  <si>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</si>
  <si>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</si>
  <si>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</si>
  <si>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</si>
  <si>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</si>
  <si>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</si>
  <si>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</si>
  <si>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</si>
  <si>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</si>
  <si>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</si>
  <si>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</si>
  <si>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</si>
  <si>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</si>
  <si>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</si>
  <si>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</si>
  <si>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</si>
  <si>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</si>
  <si>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</si>
  <si>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</si>
  <si>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</si>
  <si>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</si>
  <si>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</si>
  <si>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</si>
  <si>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</si>
  <si>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</si>
  <si>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</si>
  <si>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</si>
  <si>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</si>
  <si>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</si>
  <si>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</si>
  <si>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</si>
  <si>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</si>
  <si>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</si>
  <si>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</si>
  <si>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</si>
  <si>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</si>
  <si>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</si>
  <si>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</si>
  <si>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</si>
  <si>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</si>
  <si>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</si>
  <si>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</si>
  <si>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</si>
  <si>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</si>
  <si>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</si>
  <si>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</si>
  <si>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</si>
  <si>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</si>
  <si>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</si>
  <si>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</si>
  <si>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</si>
  <si>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</si>
  <si>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</si>
  <si>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</si>
  <si>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</si>
  <si>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</si>
  <si>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</si>
  <si>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</si>
  <si>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</si>
  <si>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</si>
  <si>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</si>
  <si>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</si>
  <si>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</si>
  <si>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</si>
  <si>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</si>
  <si>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</si>
  <si>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</si>
  <si>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</si>
  <si>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</si>
  <si>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</si>
  <si>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</si>
  <si>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</si>
  <si>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</si>
  <si>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</si>
  <si>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</si>
  <si>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</si>
  <si>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</si>
  <si>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</si>
  <si>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</si>
  <si>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</si>
  <si>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</si>
  <si>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</si>
  <si>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</si>
  <si>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</si>
  <si>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</si>
  <si>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</si>
  <si>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</si>
  <si>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</si>
  <si>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</si>
  <si>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</si>
  <si>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</si>
  <si>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</si>
  <si>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</si>
  <si>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</si>
  <si>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</si>
  <si>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</si>
  <si>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</si>
  <si>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</si>
  <si>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</si>
  <si>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</si>
  <si>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</si>
  <si>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</si>
  <si>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</si>
  <si>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</si>
  <si>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</si>
  <si>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</si>
  <si>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</si>
  <si>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</si>
  <si>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</si>
  <si>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</si>
  <si>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</si>
  <si>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</si>
  <si>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</si>
  <si>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</si>
  <si>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</si>
  <si>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</si>
  <si>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</si>
  <si>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</si>
  <si>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</si>
  <si>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</si>
  <si>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</si>
  <si>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</si>
  <si>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</si>
  <si>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</si>
  <si>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</si>
  <si>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</si>
  <si>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</si>
  <si>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</si>
  <si>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</si>
  <si>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</si>
  <si>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</si>
  <si>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</si>
  <si>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</si>
  <si>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</si>
  <si>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</si>
  <si>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</si>
  <si>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</si>
  <si>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</si>
  <si>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</si>
  <si>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</si>
  <si>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</si>
  <si>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</si>
  <si>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</si>
  <si>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</si>
  <si>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</si>
  <si>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</si>
  <si>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</si>
  <si>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</si>
  <si>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</si>
  <si>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</si>
  <si>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</si>
  <si>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</si>
  <si>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</si>
  <si>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</si>
  <si>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</si>
  <si>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</si>
  <si>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</si>
  <si>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</si>
  <si>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</si>
  <si>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</si>
  <si>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</si>
  <si>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</si>
  <si>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</si>
  <si>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</si>
  <si>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</si>
  <si>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</si>
  <si>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</si>
  <si>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</si>
  <si>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</si>
  <si>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</si>
  <si>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</si>
  <si>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</si>
  <si>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</si>
  <si>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</si>
  <si>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</si>
  <si>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</si>
  <si>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</si>
  <si>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</si>
  <si>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</si>
  <si>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</si>
  <si>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</si>
  <si>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</si>
  <si>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</si>
  <si>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</si>
  <si>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</si>
  <si>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</si>
  <si>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</si>
  <si>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</si>
  <si>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</si>
  <si>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</si>
  <si>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</si>
  <si>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</si>
  <si>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</si>
  <si>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</si>
  <si>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</si>
  <si>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</si>
  <si>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</si>
  <si>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</si>
  <si>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</si>
  <si>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</si>
  <si>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</si>
  <si>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</si>
  <si>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</si>
  <si>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</si>
  <si>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</si>
  <si>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</si>
  <si>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</si>
  <si>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</si>
  <si>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</si>
  <si>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</si>
  <si>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</si>
  <si>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</si>
  <si>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</si>
  <si>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</si>
  <si>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</si>
  <si>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</si>
  <si>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</si>
  <si>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</si>
  <si>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</si>
  <si>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</si>
  <si>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</si>
  <si>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</si>
  <si>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</si>
  <si>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</si>
  <si>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</si>
  <si>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</si>
  <si>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</si>
  <si>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</si>
  <si>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</si>
  <si>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</si>
  <si>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</si>
  <si>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</si>
  <si>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</si>
  <si>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</si>
  <si>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</si>
  <si>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</si>
  <si>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</si>
  <si>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</si>
  <si>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</si>
  <si>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</si>
  <si>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</si>
  <si>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</si>
  <si>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</si>
  <si>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</si>
  <si>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</si>
  <si>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</si>
  <si>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</si>
  <si>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</si>
  <si>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</si>
  <si>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</si>
  <si>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</si>
  <si>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</si>
  <si>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</si>
  <si>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</si>
  <si>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</si>
  <si>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</si>
  <si>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</si>
  <si>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</si>
  <si>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</si>
  <si>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</si>
  <si>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</si>
  <si>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</si>
  <si>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</si>
  <si>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</si>
  <si>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</si>
  <si>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</si>
  <si>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</si>
  <si>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</si>
  <si>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</si>
  <si>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</si>
  <si>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</si>
  <si>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</si>
  <si>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</si>
  <si>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</si>
  <si>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</si>
  <si>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</si>
  <si>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</si>
  <si>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</si>
  <si>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</si>
  <si>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</si>
  <si>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</si>
  <si>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</si>
  <si>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</si>
  <si>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</si>
  <si>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</si>
  <si>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</si>
  <si>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</si>
  <si>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</si>
  <si>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</si>
  <si>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</si>
  <si>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</si>
  <si>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</si>
  <si>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</si>
  <si>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</si>
  <si>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</si>
  <si>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</si>
  <si>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</si>
  <si>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</si>
  <si>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</si>
  <si>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</si>
  <si>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</si>
  <si>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</si>
  <si>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</si>
  <si>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</si>
  <si>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</si>
  <si>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</si>
  <si>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</si>
  <si>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</si>
  <si>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</si>
  <si>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</si>
  <si>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</si>
  <si>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</si>
  <si>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</si>
  <si>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</si>
  <si>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</si>
  <si>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</si>
  <si>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</si>
  <si>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</si>
  <si>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</si>
  <si>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</si>
  <si>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</si>
  <si>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</si>
  <si>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</si>
  <si>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</si>
  <si>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</si>
  <si>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</si>
  <si>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</si>
  <si>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</si>
  <si>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</si>
  <si>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</si>
  <si>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</si>
  <si>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</si>
  <si>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</si>
  <si>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</si>
  <si>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</si>
  <si>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</si>
  <si>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</si>
  <si>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</si>
  <si>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</si>
  <si>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</si>
  <si>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</si>
  <si>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</si>
  <si>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</si>
  <si>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</si>
  <si>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</si>
  <si>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</si>
  <si>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</si>
  <si>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</si>
  <si>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</si>
  <si>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</si>
  <si>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</si>
  <si>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</si>
  <si>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</si>
  <si>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</si>
  <si>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</si>
  <si>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</si>
  <si>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</si>
  <si>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</si>
  <si>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</si>
  <si>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</si>
  <si>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</si>
  <si>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</si>
  <si>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</si>
  <si>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</si>
  <si>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</si>
  <si>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</si>
  <si>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</si>
  <si>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</si>
  <si>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</si>
  <si>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</si>
  <si>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</si>
  <si>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</si>
  <si>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</si>
  <si>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</si>
  <si>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</si>
  <si>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</si>
  <si>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</si>
  <si>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</si>
  <si>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</si>
  <si>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</si>
  <si>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</si>
  <si>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</si>
  <si>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</si>
  <si>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</si>
  <si>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</si>
  <si>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</si>
  <si>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</si>
  <si>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</si>
  <si>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</si>
  <si>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</si>
  <si>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</si>
  <si>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</si>
  <si>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</si>
  <si>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</si>
  <si>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</si>
  <si>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</si>
  <si>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</si>
  <si>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</si>
  <si>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</si>
  <si>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</si>
  <si>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</si>
  <si>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</si>
  <si>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</si>
  <si>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</si>
  <si>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</si>
  <si>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</si>
  <si>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</si>
  <si>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</si>
  <si>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</si>
  <si>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</si>
  <si>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</si>
  <si>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</si>
  <si>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</si>
  <si>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</si>
  <si>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</si>
  <si>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</si>
  <si>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</si>
  <si>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</si>
  <si>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</si>
  <si>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</si>
  <si>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</si>
  <si>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</si>
  <si>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</si>
  <si>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</si>
  <si>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</si>
  <si>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</si>
  <si>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</si>
  <si>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</si>
  <si>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</si>
  <si>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</si>
  <si>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</si>
  <si>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</si>
  <si>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</si>
  <si>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</si>
  <si>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</si>
  <si>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</si>
  <si>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</si>
  <si>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</si>
  <si>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</si>
  <si>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</si>
  <si>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</si>
  <si>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</si>
  <si>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</si>
  <si>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</si>
  <si>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</si>
  <si>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</si>
  <si>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</si>
  <si>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</si>
  <si>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</si>
  <si>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</si>
  <si>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</si>
  <si>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</si>
  <si>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</si>
  <si>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</si>
  <si>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</si>
  <si>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</si>
  <si>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</si>
  <si>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</si>
  <si>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</si>
  <si>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</si>
  <si>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</si>
  <si>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</si>
  <si>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</si>
  <si>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</si>
  <si>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</si>
  <si>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</si>
  <si>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</si>
  <si>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</si>
  <si>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</si>
  <si>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</si>
  <si>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</si>
  <si>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</si>
  <si>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</si>
  <si>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</si>
  <si>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</si>
  <si>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</si>
  <si>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</si>
  <si>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</si>
  <si>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</si>
  <si>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</si>
  <si>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</si>
  <si>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</si>
  <si>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</si>
  <si>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</si>
  <si>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</si>
  <si>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</si>
  <si>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</si>
  <si>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</si>
  <si>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</si>
  <si>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</si>
  <si>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</si>
  <si>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</si>
  <si>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</si>
  <si>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</si>
  <si>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</si>
  <si>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</si>
  <si>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</si>
  <si>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</si>
  <si>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</si>
  <si>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</si>
  <si>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</si>
  <si>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</si>
  <si>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</si>
  <si>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</si>
  <si>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</si>
  <si>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</si>
  <si>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</si>
  <si>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</si>
  <si>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</si>
  <si>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</si>
  <si>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</si>
  <si>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</si>
  <si>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</si>
  <si>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</si>
  <si>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</si>
  <si>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</si>
  <si>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</si>
  <si>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</si>
  <si>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</si>
  <si>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</si>
  <si>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</si>
  <si>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</si>
  <si>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</si>
  <si>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</si>
  <si>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</si>
  <si>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</si>
  <si>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</si>
  <si>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</si>
  <si>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</si>
  <si>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</si>
  <si>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</si>
  <si>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</si>
  <si>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</si>
  <si>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</si>
  <si>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</si>
  <si>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</si>
  <si>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</si>
  <si>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</si>
  <si>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</si>
  <si>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</si>
  <si>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</si>
  <si>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</si>
  <si>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</si>
  <si>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</si>
  <si>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</si>
  <si>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</si>
  <si>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</si>
  <si>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</si>
  <si>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</si>
  <si>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</si>
  <si>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</si>
  <si>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</si>
  <si>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</si>
  <si>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</si>
  <si>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</si>
  <si>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</si>
  <si>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</si>
  <si>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</si>
  <si>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</si>
  <si>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</si>
  <si>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</si>
  <si>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</si>
  <si>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</si>
  <si>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</si>
  <si>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</si>
  <si>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</si>
  <si>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</si>
  <si>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</si>
  <si>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</si>
  <si>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</si>
  <si>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</si>
  <si>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</si>
  <si>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</si>
  <si>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</si>
  <si>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</si>
  <si>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</si>
  <si>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</si>
  <si>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</si>
  <si>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</si>
  <si>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</si>
  <si>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</si>
  <si>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</si>
  <si>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</si>
  <si>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</si>
  <si>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</si>
  <si>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</si>
  <si>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</si>
  <si>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</si>
  <si>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</si>
  <si>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</si>
  <si>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</si>
  <si>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</si>
  <si>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</si>
  <si>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</si>
  <si>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</si>
  <si>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</si>
  <si>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</si>
  <si>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</si>
  <si>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</si>
  <si>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</si>
  <si>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</si>
  <si>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</si>
  <si>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</si>
  <si>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</si>
  <si>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</si>
  <si>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</si>
  <si>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</si>
  <si>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</si>
  <si>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</si>
  <si>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</si>
  <si>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</si>
  <si>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</si>
  <si>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</si>
  <si>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</si>
  <si>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</si>
  <si>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</si>
  <si>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</si>
  <si>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</si>
  <si>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</si>
  <si>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</si>
  <si>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</si>
  <si>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</si>
  <si>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</si>
  <si>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</si>
  <si>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</si>
  <si>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</si>
  <si>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</si>
  <si>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</si>
  <si>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</si>
  <si>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</si>
  <si>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</si>
  <si>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</si>
  <si>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</si>
  <si>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</si>
  <si>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</si>
  <si>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</si>
  <si>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</si>
  <si>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</si>
  <si>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</si>
  <si>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</si>
  <si>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</si>
  <si>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</si>
  <si>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</si>
  <si>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</si>
  <si>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</si>
  <si>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</si>
  <si>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</si>
  <si>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</si>
  <si>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</si>
  <si>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</si>
  <si>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</si>
  <si>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</si>
  <si>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</si>
  <si>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</si>
  <si>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</si>
  <si>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</si>
  <si>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</si>
  <si>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</si>
  <si>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</si>
  <si>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</si>
  <si>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</si>
  <si>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</si>
  <si>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</si>
  <si>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</si>
  <si>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</si>
  <si>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</si>
  <si>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</si>
  <si>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</si>
  <si>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</si>
  <si>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</si>
  <si>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</si>
  <si>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</si>
  <si>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</si>
  <si>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</si>
  <si>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</si>
  <si>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</si>
  <si>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</si>
  <si>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</si>
  <si>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</si>
  <si>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</si>
  <si>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</si>
  <si>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</si>
  <si>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</si>
  <si>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</si>
  <si>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</si>
  <si>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</si>
  <si>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</si>
  <si>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</si>
  <si>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</si>
  <si>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</si>
  <si>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</si>
  <si>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</si>
  <si>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</si>
  <si>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</si>
  <si>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</si>
  <si>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</si>
  <si>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</si>
  <si>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</si>
  <si>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</si>
  <si>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</si>
  <si>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</si>
  <si>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</si>
  <si>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</si>
  <si>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</si>
  <si>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</si>
  <si>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</si>
  <si>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</si>
  <si>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</si>
  <si>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</si>
  <si>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</si>
  <si>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</si>
  <si>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</si>
  <si>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</si>
  <si>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</si>
  <si>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</si>
  <si>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</si>
  <si>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</si>
  <si>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</si>
  <si>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</si>
  <si>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</si>
  <si>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</si>
  <si>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</si>
  <si>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</si>
  <si>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</si>
  <si>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</si>
  <si>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</si>
  <si>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</si>
  <si>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</si>
  <si>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</si>
  <si>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</si>
  <si>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</si>
  <si>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</si>
  <si>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</si>
  <si>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</si>
  <si>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</si>
  <si>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</si>
  <si>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</si>
  <si>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</si>
  <si>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</si>
  <si>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</si>
  <si>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</si>
  <si>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</si>
  <si>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</si>
  <si>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</si>
  <si>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</si>
  <si>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</si>
  <si>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</si>
  <si>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</si>
  <si>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</si>
  <si>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</si>
  <si>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</si>
  <si>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</si>
  <si>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</si>
  <si>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</si>
  <si>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</si>
  <si>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</si>
  <si>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</si>
  <si>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</si>
  <si>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</si>
  <si>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</si>
  <si>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</si>
  <si>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</si>
  <si>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</si>
  <si>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</si>
  <si>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</si>
  <si>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</si>
  <si>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</si>
  <si>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</si>
  <si>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</si>
  <si>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</si>
  <si>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</si>
  <si>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</si>
  <si>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</si>
  <si>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</si>
  <si>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</si>
  <si>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</si>
  <si>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</si>
  <si>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</si>
  <si>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</si>
  <si>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</si>
  <si>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</si>
  <si>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</si>
  <si>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</si>
  <si>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</si>
  <si>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</si>
  <si>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</si>
  <si>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</si>
  <si>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</si>
  <si>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</si>
  <si>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</si>
  <si>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</si>
  <si>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</si>
  <si>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</si>
  <si>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</si>
  <si>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</si>
  <si>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</si>
  <si>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</si>
  <si>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</si>
  <si>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</si>
  <si>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</si>
  <si>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</si>
  <si>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</si>
  <si>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</si>
  <si>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</si>
  <si>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</si>
  <si>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</si>
  <si>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</si>
  <si>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</si>
  <si>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</si>
  <si>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</si>
  <si>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</si>
  <si>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</si>
  <si>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</si>
  <si>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</si>
  <si>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</si>
  <si>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</si>
  <si>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</si>
  <si>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</si>
  <si>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</si>
  <si>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</si>
  <si>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</si>
  <si>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</si>
  <si>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</si>
  <si>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</si>
  <si>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</si>
  <si>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</si>
  <si>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</si>
  <si>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</si>
  <si>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</si>
  <si>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</si>
  <si>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</si>
  <si>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</si>
  <si>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</si>
  <si>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</si>
  <si>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</si>
  <si>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</si>
  <si>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</si>
  <si>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</si>
  <si>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</si>
  <si>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</si>
  <si>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</si>
  <si>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</si>
  <si>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</si>
  <si>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</si>
  <si>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</si>
  <si>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</si>
  <si>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</si>
  <si>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</si>
  <si>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</si>
  <si>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</si>
  <si>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</si>
  <si>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</si>
  <si>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</si>
  <si>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</si>
  <si>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</si>
  <si>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</si>
  <si>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</si>
  <si>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</si>
  <si>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</si>
  <si>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</si>
  <si>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</si>
  <si>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</si>
  <si>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</si>
  <si>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</si>
  <si>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</si>
  <si>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</si>
  <si>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</si>
  <si>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</si>
  <si>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</si>
  <si>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</si>
  <si>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</si>
  <si>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</si>
  <si>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</si>
  <si>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</si>
  <si>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</si>
  <si>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</si>
  <si>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</si>
  <si>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</si>
  <si>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</si>
  <si>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</si>
  <si>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</si>
  <si>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</si>
  <si>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</si>
  <si>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</si>
  <si>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</si>
  <si>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</si>
  <si>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</si>
  <si>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</si>
  <si>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</si>
  <si>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</si>
  <si>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</si>
  <si>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</si>
  <si>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</si>
  <si>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</si>
  <si>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</si>
  <si>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</si>
  <si>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</si>
  <si>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</si>
  <si>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</si>
  <si>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</si>
  <si>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</si>
  <si>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</si>
  <si>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</si>
  <si>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</si>
  <si>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</si>
  <si>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</si>
  <si>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</si>
  <si>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</si>
  <si>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</si>
  <si>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</si>
  <si>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</si>
  <si>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</si>
  <si>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</si>
  <si>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</si>
  <si>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</si>
  <si>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</si>
  <si>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</si>
  <si>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</si>
  <si>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</si>
  <si>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</si>
  <si>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</si>
  <si>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</si>
  <si>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</si>
  <si>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</si>
  <si>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</si>
  <si>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</si>
  <si>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</si>
  <si>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</si>
  <si>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</si>
  <si>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</si>
  <si>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</si>
  <si>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</si>
  <si>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</si>
  <si>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</si>
  <si>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</si>
  <si>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</si>
  <si>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</si>
  <si>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</si>
  <si>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</si>
  <si>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</si>
  <si>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</si>
  <si>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</si>
  <si>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</si>
  <si>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</si>
  <si>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</si>
  <si>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</si>
  <si>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</si>
  <si>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</si>
  <si>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</si>
  <si>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</si>
  <si>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</si>
  <si>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</si>
  <si>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</si>
  <si>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</si>
  <si>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</si>
  <si>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</si>
  <si>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</si>
  <si>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</si>
  <si>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</si>
  <si>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</si>
  <si>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</si>
  <si>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</si>
  <si>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</si>
  <si>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</si>
  <si>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</si>
  <si>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</si>
  <si>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</si>
  <si>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</si>
  <si>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</si>
  <si>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</si>
  <si>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</si>
  <si>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</si>
  <si>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</si>
  <si>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</si>
  <si>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</si>
  <si>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</si>
  <si>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</si>
  <si>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</si>
  <si>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</si>
  <si>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</si>
  <si>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</si>
  <si>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</si>
  <si>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</si>
  <si>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</si>
  <si>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</si>
  <si>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</si>
  <si>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</si>
  <si>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</si>
  <si>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</si>
  <si>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</si>
  <si>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</si>
  <si>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</si>
  <si>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</si>
  <si>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</si>
  <si>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</si>
  <si>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</si>
  <si>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</si>
  <si>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</si>
  <si>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</si>
  <si>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</si>
  <si>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</si>
  <si>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</si>
  <si>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</si>
  <si>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</si>
  <si>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</si>
  <si>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</si>
  <si>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</si>
  <si>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</si>
  <si>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</si>
  <si>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</si>
  <si>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</si>
  <si>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</si>
  <si>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</si>
  <si>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</si>
  <si>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</si>
  <si>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</si>
  <si>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</si>
  <si>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</si>
  <si>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</si>
  <si>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</si>
  <si>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</si>
  <si>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</si>
  <si>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</si>
  <si>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</si>
  <si>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</si>
  <si>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</si>
  <si>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</si>
  <si>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</si>
  <si>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</si>
  <si>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</si>
  <si>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</si>
  <si>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</si>
  <si>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</si>
  <si>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</si>
  <si>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</si>
  <si>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</si>
  <si>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</si>
  <si>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</si>
  <si>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</si>
  <si>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</si>
  <si>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</si>
  <si>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</si>
  <si>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</si>
  <si>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</si>
  <si>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</si>
  <si>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</si>
  <si>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</si>
  <si>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</si>
  <si>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</si>
  <si>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</si>
  <si>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</si>
  <si>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</si>
  <si>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</si>
  <si>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</si>
  <si>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</si>
  <si>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</si>
  <si>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</si>
  <si>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</si>
  <si>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</si>
  <si>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</si>
  <si>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</si>
  <si>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</si>
  <si>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</si>
  <si>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</si>
  <si>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</si>
  <si>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</si>
  <si>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</si>
  <si>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</si>
  <si>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</si>
  <si>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</si>
  <si>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</si>
  <si>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</si>
  <si>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</si>
  <si>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</si>
  <si>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</si>
  <si>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</si>
  <si>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</si>
  <si>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</si>
  <si>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</si>
  <si>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</si>
  <si>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</si>
  <si>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</si>
  <si>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</si>
  <si>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</si>
  <si>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</si>
  <si>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</si>
  <si>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</si>
  <si>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</si>
  <si>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</si>
  <si>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</si>
  <si>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</si>
  <si>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</si>
  <si>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</si>
  <si>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</si>
  <si>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</si>
  <si>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</si>
  <si>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</si>
  <si>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</si>
  <si>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</si>
  <si>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</si>
  <si>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</si>
  <si>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</si>
  <si>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</si>
  <si>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</si>
  <si>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</si>
  <si>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</si>
  <si>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</si>
  <si>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</si>
  <si>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</si>
  <si>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</si>
  <si>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</si>
  <si>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</si>
  <si>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</si>
  <si>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</si>
  <si>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</si>
  <si>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</si>
  <si>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</si>
  <si>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</si>
  <si>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</si>
  <si>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</si>
  <si>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</si>
  <si>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</si>
  <si>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</si>
  <si>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</si>
  <si>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</si>
  <si>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</si>
  <si>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</si>
  <si>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</si>
  <si>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</si>
  <si>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</si>
  <si>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</si>
  <si>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</si>
  <si>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</si>
  <si>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</si>
  <si>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</si>
  <si>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</si>
  <si>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</si>
  <si>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</si>
  <si>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</si>
  <si>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</si>
  <si>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</si>
  <si>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</si>
  <si>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</si>
  <si>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</si>
  <si>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</si>
  <si>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</si>
  <si>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</si>
  <si>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</si>
  <si>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</si>
  <si>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</si>
  <si>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</si>
  <si>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</si>
  <si>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</si>
  <si>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</si>
  <si>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</si>
  <si>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</si>
  <si>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</si>
  <si>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</si>
  <si>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</si>
  <si>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</si>
  <si>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</si>
  <si>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</si>
  <si>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</si>
  <si>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</si>
  <si>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</si>
  <si>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</si>
  <si>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</si>
  <si>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</si>
  <si>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</si>
  <si>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</si>
  <si>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</si>
  <si>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</si>
  <si>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</si>
  <si>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</si>
  <si>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</si>
  <si>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</si>
  <si>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</si>
  <si>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</si>
  <si>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</si>
  <si>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</si>
  <si>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</si>
  <si>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</si>
  <si>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</si>
  <si>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</si>
  <si>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</si>
  <si>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</si>
  <si>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</si>
  <si>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</si>
  <si>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</si>
  <si>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</si>
  <si>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</si>
  <si>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</si>
  <si>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</si>
  <si>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</si>
  <si>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</si>
  <si>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</si>
  <si>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</si>
  <si>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</si>
  <si>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</si>
  <si>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</si>
  <si>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</si>
  <si>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</si>
  <si>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</si>
  <si>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</si>
  <si>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</si>
  <si>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</si>
  <si>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</si>
  <si>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</si>
  <si>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</si>
  <si>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</si>
  <si>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</si>
  <si>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</si>
  <si>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</si>
  <si>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</si>
  <si>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</si>
  <si>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</si>
  <si>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</si>
  <si>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</si>
  <si>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</si>
  <si>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</si>
  <si>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</si>
  <si>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</si>
  <si>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</si>
  <si>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</si>
  <si>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</si>
  <si>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</si>
  <si>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</si>
  <si>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</si>
  <si>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</si>
  <si>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</si>
  <si>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</si>
  <si>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</si>
  <si>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</si>
  <si>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</si>
  <si>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</si>
  <si>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</si>
  <si>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</si>
  <si>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</si>
  <si>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</si>
  <si>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</si>
  <si>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</si>
  <si>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</si>
  <si>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</si>
  <si>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</si>
  <si>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</si>
  <si>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</si>
  <si>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</si>
  <si>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</si>
  <si>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</si>
  <si>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</si>
  <si>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</si>
  <si>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</si>
  <si>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</si>
  <si>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</si>
  <si>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</si>
  <si>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</si>
  <si>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</si>
  <si>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</si>
  <si>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</si>
  <si>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</si>
  <si>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</si>
  <si>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</si>
  <si>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</si>
  <si>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</si>
  <si>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</si>
  <si>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</si>
  <si>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</si>
  <si>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</si>
  <si>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</si>
  <si>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</si>
  <si>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</si>
  <si>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</si>
  <si>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</si>
  <si>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</si>
  <si>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</si>
  <si>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</si>
  <si>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</si>
  <si>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</si>
  <si>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</si>
  <si>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</si>
  <si>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</si>
  <si>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</si>
  <si>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</si>
  <si>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</si>
  <si>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</si>
  <si>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</si>
  <si>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</si>
  <si>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</si>
  <si>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</si>
  <si>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</si>
  <si>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</si>
  <si>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</si>
  <si>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</si>
  <si>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</si>
  <si>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</si>
  <si>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</si>
  <si>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</si>
  <si>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</si>
  <si>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</si>
  <si>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</si>
  <si>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</si>
  <si>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</si>
  <si>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</si>
  <si>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</si>
  <si>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</si>
  <si>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</si>
  <si>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</si>
  <si>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</si>
  <si>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</si>
  <si>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</si>
  <si>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</si>
  <si>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</si>
  <si>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</si>
  <si>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</si>
  <si>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</si>
  <si>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</si>
  <si>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</si>
  <si>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</si>
  <si>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</si>
  <si>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</si>
  <si>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</si>
  <si>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</si>
  <si>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</si>
  <si>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</si>
  <si>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</si>
  <si>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</si>
  <si>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</si>
  <si>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</si>
  <si>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</si>
  <si>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</si>
  <si>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</si>
  <si>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</si>
  <si>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</si>
  <si>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</si>
  <si>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</si>
  <si>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</si>
  <si>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</si>
  <si>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</si>
  <si>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</si>
  <si>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</si>
  <si>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</si>
  <si>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</si>
  <si>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</si>
  <si>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</si>
  <si>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</si>
  <si>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</si>
  <si>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</si>
  <si>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</si>
  <si>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</si>
  <si>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</si>
  <si>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</si>
  <si>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</si>
  <si>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</si>
  <si>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</si>
  <si>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</si>
  <si>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</si>
  <si>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</si>
  <si>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</si>
  <si>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</si>
  <si>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</si>
  <si>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</si>
  <si>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</si>
  <si>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</si>
  <si>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</si>
  <si>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</si>
  <si>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</si>
  <si>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</si>
  <si>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</si>
  <si>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</si>
  <si>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</si>
  <si>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</si>
  <si>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</si>
  <si>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</si>
  <si>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</si>
  <si>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</si>
  <si>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</si>
  <si>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</si>
  <si>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</si>
  <si>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</si>
  <si>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</si>
  <si>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</si>
  <si>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</si>
  <si>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</si>
  <si>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</si>
  <si>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</si>
  <si>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</si>
  <si>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</si>
  <si>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</si>
  <si>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</si>
  <si>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</si>
  <si>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</si>
  <si>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</si>
  <si>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</si>
  <si>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</si>
  <si>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</si>
  <si>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</si>
  <si>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</si>
  <si>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</si>
  <si>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</si>
  <si>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</si>
  <si>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</si>
  <si>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</si>
  <si>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</si>
  <si>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</si>
  <si>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</si>
  <si>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</si>
  <si>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</si>
  <si>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</si>
  <si>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</si>
  <si>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</si>
  <si>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</si>
  <si>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</si>
  <si>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</si>
  <si>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</si>
  <si>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</si>
  <si>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</si>
  <si>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</si>
  <si>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</si>
  <si>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</si>
  <si>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</si>
  <si>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</si>
  <si>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</si>
  <si>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</si>
  <si>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</si>
  <si>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</si>
  <si>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</si>
  <si>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</si>
  <si>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</si>
  <si>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</si>
  <si>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</si>
  <si>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</si>
  <si>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</si>
  <si>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</si>
  <si>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</si>
  <si>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</si>
  <si>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</si>
  <si>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</si>
  <si>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</si>
  <si>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</si>
  <si>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</si>
  <si>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</si>
  <si>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</si>
  <si>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</si>
  <si>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</si>
  <si>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</si>
  <si>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</si>
  <si>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</si>
  <si>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</si>
  <si>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</si>
  <si>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</si>
  <si>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</si>
  <si>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</si>
  <si>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</si>
  <si>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</si>
  <si>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</si>
  <si>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</si>
  <si>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</si>
  <si>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</si>
  <si>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</si>
  <si>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</si>
  <si>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</si>
  <si>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</si>
  <si>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</si>
  <si>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</si>
  <si>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</si>
  <si>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</si>
  <si>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</si>
  <si>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</si>
  <si>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</si>
  <si>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</si>
  <si>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</si>
  <si>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</si>
  <si>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</si>
  <si>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</si>
  <si>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</si>
  <si>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</si>
  <si>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</si>
  <si>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</si>
  <si>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</si>
  <si>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</si>
  <si>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</si>
  <si>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</si>
  <si>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</si>
  <si>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</si>
  <si>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</si>
  <si>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</si>
  <si>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</si>
  <si>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</si>
  <si>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</si>
  <si>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</si>
  <si>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</si>
  <si>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</si>
  <si>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</si>
  <si>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</si>
  <si>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</si>
  <si>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</si>
  <si>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</si>
  <si>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</si>
  <si>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</si>
  <si>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</si>
  <si>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</si>
  <si>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</si>
  <si>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</si>
  <si>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</si>
  <si>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</si>
  <si>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</si>
  <si>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</si>
  <si>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</si>
  <si>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</si>
  <si>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</si>
  <si>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</si>
  <si>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</si>
  <si>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</si>
  <si>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</si>
  <si>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</si>
  <si>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</si>
  <si>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</si>
  <si>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</si>
  <si>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</si>
  <si>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</si>
  <si>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</si>
  <si>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</si>
  <si>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</si>
  <si>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</si>
  <si>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</si>
  <si>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</si>
  <si>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</si>
  <si>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</si>
  <si>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</si>
  <si>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</si>
  <si>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</si>
  <si>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</si>
  <si>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</si>
  <si>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</si>
  <si>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</si>
  <si>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</si>
  <si>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</si>
  <si>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</si>
  <si>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</si>
  <si>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</si>
  <si>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</si>
  <si>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</si>
  <si>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</si>
  <si>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</si>
  <si>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</si>
  <si>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</si>
  <si>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</si>
  <si>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</si>
  <si>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</si>
  <si>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</si>
  <si>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</si>
  <si>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</si>
  <si>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</si>
  <si>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</si>
  <si>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</si>
  <si>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</si>
  <si>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</si>
  <si>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</si>
  <si>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</si>
  <si>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</si>
  <si>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</si>
  <si>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</si>
  <si>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</si>
  <si>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</si>
  <si>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</si>
  <si>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</si>
  <si>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</si>
  <si>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</si>
  <si>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</si>
  <si>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</si>
  <si>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</si>
  <si>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</si>
  <si>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</si>
  <si>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</si>
  <si>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</si>
  <si>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</si>
  <si>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</si>
  <si>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</si>
  <si>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</si>
  <si>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</si>
  <si>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</si>
  <si>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</si>
  <si>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</si>
  <si>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</si>
  <si>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</si>
  <si>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</si>
  <si>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</si>
  <si>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</si>
  <si>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</si>
  <si>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</si>
  <si>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</si>
  <si>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</si>
  <si>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</si>
  <si>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</si>
  <si>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</si>
  <si>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</si>
  <si>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</si>
  <si>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</si>
  <si>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</si>
  <si>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</si>
  <si>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</si>
  <si>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</si>
  <si>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</si>
  <si>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</si>
  <si>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</si>
  <si>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</si>
  <si>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</si>
  <si>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</si>
  <si>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</si>
  <si>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</si>
  <si>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</si>
  <si>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</si>
  <si>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</si>
  <si>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</si>
  <si>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</si>
  <si>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</si>
  <si>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</si>
  <si>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</si>
  <si>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</si>
  <si>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</si>
  <si>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</si>
  <si>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</si>
  <si>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</si>
  <si>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</si>
  <si>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</si>
  <si>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</si>
  <si>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</si>
  <si>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</si>
  <si>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</si>
  <si>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</si>
  <si>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</si>
  <si>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</si>
  <si>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</si>
  <si>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</si>
  <si>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</si>
  <si>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</si>
  <si>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</si>
  <si>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</si>
  <si>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</si>
  <si>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</si>
  <si>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</si>
  <si>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</si>
  <si>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</si>
  <si>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</si>
  <si>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</si>
  <si>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</si>
  <si>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</si>
  <si>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</si>
  <si>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</si>
  <si>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</si>
  <si>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</si>
  <si>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</si>
  <si>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</si>
  <si>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</si>
  <si>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</si>
  <si>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</si>
  <si>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</si>
  <si>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</si>
  <si>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</si>
  <si>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</si>
  <si>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</si>
  <si>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</si>
  <si>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</si>
  <si>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</si>
  <si>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</si>
  <si>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</si>
  <si>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</si>
  <si>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</si>
  <si>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</si>
  <si>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</si>
  <si>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</si>
  <si>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</si>
  <si>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</si>
  <si>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</si>
  <si>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</si>
  <si>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</si>
  <si>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</si>
  <si>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</si>
  <si>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</si>
  <si>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</si>
  <si>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</si>
  <si>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</si>
  <si>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</si>
  <si>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</si>
  <si>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</si>
  <si>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</si>
  <si>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</si>
  <si>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</si>
  <si>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</si>
  <si>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</si>
  <si>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</si>
  <si>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</si>
  <si>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</si>
  <si>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</si>
  <si>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</si>
  <si>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</si>
  <si>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</si>
  <si>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</si>
  <si>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</si>
  <si>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</si>
  <si>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</si>
  <si>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</si>
  <si>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</si>
  <si>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</si>
  <si>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</si>
  <si>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</si>
  <si>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</si>
  <si>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</si>
  <si>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</si>
  <si>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</si>
  <si>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</si>
  <si>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</si>
  <si>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</si>
  <si>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</si>
  <si>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</si>
  <si>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</si>
  <si>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</si>
  <si>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</si>
  <si>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</si>
  <si>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</si>
  <si>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</si>
  <si>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</si>
  <si>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</si>
  <si>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</si>
  <si>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</si>
  <si>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</si>
  <si>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</si>
  <si>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</si>
  <si>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</si>
  <si>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</si>
  <si>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</si>
  <si>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</si>
  <si>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</si>
  <si>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</si>
  <si>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</si>
  <si>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</si>
  <si>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</si>
  <si>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</si>
  <si>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</si>
  <si>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</si>
  <si>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</si>
  <si>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</si>
  <si>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</si>
  <si>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</si>
  <si>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</si>
  <si>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</si>
  <si>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</si>
  <si>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</si>
  <si>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</si>
  <si>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</si>
  <si>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</si>
  <si>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</si>
  <si>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</si>
  <si>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</si>
  <si>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</si>
  <si>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</si>
  <si>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</si>
  <si>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</si>
  <si>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</si>
  <si>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</si>
  <si>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</si>
  <si>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</si>
  <si>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</si>
  <si>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</si>
  <si>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</si>
  <si>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</si>
  <si>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</si>
  <si>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</si>
  <si>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</si>
  <si>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</si>
  <si>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</si>
  <si>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</si>
  <si>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</si>
  <si>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</si>
  <si>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</si>
  <si>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</si>
  <si>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</si>
  <si>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</si>
  <si>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</si>
  <si>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</si>
  <si>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</si>
  <si>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</si>
  <si>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</si>
  <si>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</si>
  <si>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</si>
  <si>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</si>
  <si>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</si>
  <si>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</si>
  <si>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</si>
  <si>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</si>
  <si>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</si>
  <si>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</si>
  <si>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</si>
  <si>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</si>
  <si>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</si>
  <si>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</si>
  <si>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</si>
  <si>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</si>
  <si>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</si>
  <si>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</si>
  <si>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</si>
  <si>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</si>
  <si>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</si>
  <si>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</si>
  <si>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</si>
  <si>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</si>
  <si>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</si>
  <si>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</si>
  <si>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</si>
  <si>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</si>
  <si>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</si>
  <si>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</si>
  <si>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</si>
  <si>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</si>
  <si>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</si>
  <si>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</si>
  <si>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</si>
  <si>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</si>
  <si>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</si>
  <si>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</si>
  <si>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</si>
  <si>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</si>
  <si>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</si>
  <si>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</si>
  <si>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</si>
  <si>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</si>
  <si>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</si>
  <si>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</si>
  <si>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</si>
  <si>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</si>
  <si>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</si>
  <si>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</si>
  <si>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</si>
  <si>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</si>
  <si>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</si>
  <si>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</si>
  <si>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</si>
  <si>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</si>
  <si>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</si>
  <si>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</si>
  <si>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</si>
  <si>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</si>
  <si>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</si>
  <si>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</si>
  <si>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</si>
  <si>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</si>
  <si>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</si>
  <si>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</si>
  <si>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</si>
  <si>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</si>
  <si>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</si>
  <si>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</si>
  <si>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</si>
  <si>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</si>
  <si>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</si>
  <si>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</si>
  <si>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</si>
  <si>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</si>
  <si>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</si>
  <si>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</si>
  <si>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</si>
  <si>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</si>
  <si>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</si>
  <si>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</si>
  <si>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</si>
  <si>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</si>
  <si>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</si>
  <si>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</si>
  <si>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</si>
  <si>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</si>
  <si>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</si>
  <si>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</si>
  <si>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</si>
  <si>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</si>
  <si>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</si>
  <si>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</si>
  <si>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</si>
  <si>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</si>
  <si>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</si>
  <si>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</si>
  <si>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</si>
  <si>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</si>
  <si>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</si>
  <si>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</si>
  <si>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</si>
  <si>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</si>
  <si>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</si>
  <si>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</si>
  <si>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</si>
  <si>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</si>
  <si>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</si>
  <si>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</si>
  <si>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</si>
  <si>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</si>
  <si>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</si>
  <si>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</si>
  <si>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</si>
  <si>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</si>
  <si>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</si>
  <si>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</si>
  <si>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</si>
  <si>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</si>
  <si>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</si>
  <si>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</si>
  <si>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</si>
  <si>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</si>
  <si>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</si>
  <si>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</si>
  <si>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</si>
  <si>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</si>
  <si>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</si>
  <si>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</si>
  <si>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</si>
  <si>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</si>
  <si>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</si>
  <si>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</si>
  <si>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</si>
  <si>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</si>
  <si>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</si>
  <si>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</si>
  <si>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</si>
  <si>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</si>
  <si>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</si>
  <si>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</si>
  <si>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</si>
  <si>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</si>
  <si>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</si>
  <si>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</si>
  <si>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</si>
  <si>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</si>
  <si>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</si>
  <si>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</si>
  <si>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</si>
  <si>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</si>
  <si>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</si>
  <si>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</si>
  <si>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</si>
  <si>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</si>
  <si>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</si>
  <si>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</si>
  <si>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</si>
  <si>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</si>
  <si>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</si>
  <si>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</si>
  <si>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</si>
  <si>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</si>
  <si>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</si>
  <si>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</si>
  <si>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</si>
  <si>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</si>
  <si>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</si>
  <si>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</si>
  <si>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</si>
  <si>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</si>
  <si>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</si>
  <si>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</si>
  <si>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</si>
  <si>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</si>
  <si>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</si>
  <si>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</si>
  <si>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</si>
  <si>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</si>
  <si>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</si>
  <si>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</si>
  <si>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</si>
  <si>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</si>
  <si>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</si>
  <si>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</si>
  <si>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</si>
  <si>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</si>
  <si>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</si>
  <si>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</si>
  <si>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</si>
  <si>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</si>
  <si>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</si>
  <si>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</si>
  <si>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</si>
  <si>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</si>
  <si>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</si>
  <si>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</si>
  <si>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</si>
  <si>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</si>
  <si>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</si>
  <si>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</si>
  <si>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</si>
  <si>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</si>
  <si>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</si>
  <si>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</si>
  <si>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</si>
  <si>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</si>
  <si>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</si>
  <si>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</si>
  <si>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</si>
  <si>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</si>
  <si>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</si>
  <si>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</si>
  <si>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</si>
  <si>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</si>
  <si>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</si>
  <si>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</si>
  <si>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</si>
  <si>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</si>
  <si>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</si>
  <si>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</si>
  <si>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</si>
  <si>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</si>
  <si>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</si>
  <si>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</si>
  <si>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</si>
  <si>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</si>
  <si>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</si>
  <si>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</si>
  <si>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</si>
  <si>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</si>
  <si>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</si>
  <si>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</si>
  <si>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</si>
  <si>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</si>
  <si>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</si>
  <si>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</si>
  <si>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</si>
  <si>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</si>
  <si>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</si>
  <si>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</si>
  <si>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</si>
  <si>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</si>
  <si>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</si>
  <si>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</si>
  <si>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</si>
  <si>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</si>
  <si>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</si>
  <si>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</si>
  <si>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</si>
  <si>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</si>
  <si>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</si>
  <si>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</si>
  <si>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</si>
  <si>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</si>
  <si>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</si>
  <si>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</si>
  <si>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</si>
  <si>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</si>
  <si>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</si>
  <si>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</si>
  <si>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</si>
  <si>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</si>
  <si>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</si>
  <si>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</si>
  <si>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</si>
  <si>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</si>
  <si>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</si>
  <si>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</si>
  <si>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</si>
  <si>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</si>
  <si>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</si>
  <si>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</si>
  <si>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</si>
  <si>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</si>
  <si>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</si>
  <si>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</si>
  <si>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</si>
  <si>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</si>
  <si>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</si>
  <si>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</si>
  <si>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</si>
  <si>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</si>
  <si>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</si>
  <si>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</si>
  <si>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</si>
  <si>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</si>
  <si>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</si>
  <si>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</si>
  <si>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</si>
  <si>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</si>
  <si>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</si>
  <si>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</si>
  <si>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</si>
  <si>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</si>
  <si>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</si>
  <si>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</si>
  <si>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</si>
  <si>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</si>
  <si>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</si>
  <si>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</si>
  <si>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</si>
  <si>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</si>
  <si>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</si>
  <si>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</si>
  <si>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</si>
  <si>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</si>
  <si>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</si>
  <si>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</si>
  <si>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</si>
  <si>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</si>
  <si>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</si>
  <si>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</si>
  <si>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</si>
  <si>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</si>
  <si>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</si>
  <si>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</si>
  <si>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</si>
  <si>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</si>
  <si>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</si>
  <si>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</si>
  <si>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</si>
  <si>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</si>
  <si>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</si>
  <si>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</si>
  <si>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</si>
  <si>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</si>
  <si>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</si>
  <si>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</si>
  <si>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</si>
  <si>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</si>
  <si>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</si>
  <si>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</si>
  <si>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</si>
  <si>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</si>
  <si>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</si>
  <si>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</si>
  <si>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</si>
  <si>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</si>
  <si>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</si>
  <si>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</si>
  <si>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</si>
  <si>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</si>
  <si>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</si>
  <si>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</si>
  <si>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</si>
  <si>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</si>
  <si>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</si>
  <si>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</si>
  <si>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</si>
  <si>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</si>
  <si>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</si>
  <si>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</si>
  <si>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</si>
  <si>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</si>
  <si>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</si>
  <si>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</si>
  <si>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</si>
  <si>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</si>
  <si>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</si>
  <si>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</si>
  <si>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</si>
  <si>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</si>
  <si>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</si>
  <si>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</si>
  <si>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</si>
  <si>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</si>
  <si>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</si>
  <si>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</si>
  <si>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</si>
  <si>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</si>
  <si>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</si>
  <si>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</si>
  <si>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</si>
  <si>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</si>
  <si>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</si>
  <si>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</si>
  <si>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</si>
  <si>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</si>
  <si>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</si>
  <si>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</si>
  <si>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</si>
  <si>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</si>
  <si>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</si>
  <si>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</si>
  <si>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</si>
  <si>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</si>
  <si>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</si>
  <si>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</si>
  <si>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</si>
  <si>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</si>
  <si>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</si>
  <si>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</si>
  <si>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</si>
  <si>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</si>
  <si>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</si>
  <si>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</si>
  <si>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</si>
  <si>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</si>
  <si>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</si>
  <si>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</si>
  <si>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</si>
  <si>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</si>
  <si>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</si>
  <si>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</si>
  <si>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</si>
  <si>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</si>
  <si>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</si>
  <si>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</si>
  <si>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</si>
  <si>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</si>
  <si>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</si>
  <si>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</si>
  <si>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</si>
  <si>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</si>
  <si>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</si>
  <si>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</si>
  <si>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</si>
  <si>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</si>
  <si>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</si>
  <si>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</si>
  <si>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</si>
  <si>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</si>
  <si>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</si>
  <si>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</si>
  <si>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</si>
  <si>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</si>
  <si>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</si>
  <si>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</si>
  <si>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</si>
  <si>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</si>
  <si>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</si>
  <si>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</si>
  <si>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</si>
  <si>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</si>
  <si>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</si>
  <si>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</si>
  <si>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</si>
  <si>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</si>
  <si>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</si>
  <si>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</si>
  <si>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</si>
  <si>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</si>
  <si>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</si>
  <si>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</si>
  <si>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</si>
  <si>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</si>
  <si>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</si>
  <si>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</si>
  <si>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</si>
  <si>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</si>
  <si>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</si>
  <si>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</si>
  <si>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</si>
  <si>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</si>
  <si>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</si>
  <si>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</si>
  <si>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</si>
  <si>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</si>
  <si>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</si>
  <si>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</si>
  <si>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</si>
  <si>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</si>
  <si>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</si>
  <si>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</si>
  <si>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</si>
  <si>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</si>
  <si>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</si>
  <si>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</si>
  <si>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</si>
  <si>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</si>
  <si>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</si>
  <si>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</si>
  <si>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</si>
  <si>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</si>
  <si>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</si>
  <si>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</si>
  <si>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</si>
  <si>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</si>
  <si>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</si>
  <si>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</si>
  <si>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</si>
  <si>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</si>
  <si>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</si>
  <si>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</si>
  <si>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</si>
  <si>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</si>
  <si>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</si>
  <si>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</si>
  <si>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</si>
  <si>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</si>
  <si>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</si>
  <si>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</si>
  <si>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</si>
  <si>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</si>
  <si>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</si>
  <si>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</si>
  <si>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</si>
  <si>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</si>
  <si>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</si>
  <si>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</si>
  <si>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</si>
  <si>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</si>
  <si>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</si>
  <si>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</si>
  <si>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</si>
  <si>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</si>
  <si>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</si>
  <si>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</si>
  <si>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</si>
  <si>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</si>
  <si>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</si>
  <si>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</si>
  <si>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</si>
  <si>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</si>
  <si>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</si>
  <si>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</si>
  <si>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</si>
  <si>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</si>
  <si>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</si>
  <si>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</si>
  <si>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</si>
  <si>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</si>
  <si>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</si>
  <si>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</si>
  <si>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</si>
  <si>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</si>
  <si>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</si>
  <si>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</si>
  <si>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</si>
  <si>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</si>
  <si>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</si>
  <si>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</si>
  <si>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</si>
  <si>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</si>
  <si>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</si>
  <si>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</si>
  <si>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</si>
  <si>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</si>
  <si>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</si>
  <si>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</si>
  <si>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</si>
  <si>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</si>
  <si>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</si>
  <si>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</si>
  <si>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</si>
  <si>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</si>
  <si>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</si>
  <si>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</si>
  <si>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</si>
  <si>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</si>
  <si>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</si>
  <si>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</si>
  <si>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</si>
  <si>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</si>
  <si>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</si>
  <si>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</si>
  <si>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</si>
  <si>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</si>
  <si>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</si>
  <si>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</si>
  <si>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</si>
  <si>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</si>
  <si>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</si>
  <si>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</si>
  <si>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</si>
  <si>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</si>
  <si>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</si>
  <si>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</si>
  <si>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</si>
  <si>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</si>
  <si>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</si>
  <si>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</si>
  <si>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</si>
  <si>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</si>
  <si>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</si>
  <si>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</si>
  <si>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</si>
  <si>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</si>
  <si>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</si>
  <si>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</si>
  <si>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</si>
  <si>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</si>
  <si>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</si>
  <si>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</si>
  <si>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</si>
  <si>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</si>
  <si>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</si>
  <si>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</si>
  <si>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</si>
  <si>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</si>
  <si>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</si>
  <si>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</si>
  <si>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</si>
  <si>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</si>
  <si>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</si>
  <si>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</si>
  <si>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</si>
  <si>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</si>
  <si>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</si>
  <si>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</si>
  <si>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</si>
  <si>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</si>
  <si>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</si>
  <si>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</si>
  <si>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</si>
  <si>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</si>
  <si>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</si>
  <si>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</si>
  <si>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</si>
  <si>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</si>
  <si>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</si>
  <si>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</si>
  <si>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</si>
  <si>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</si>
  <si>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</si>
  <si>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</si>
  <si>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</si>
  <si>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</si>
  <si>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</si>
  <si>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</si>
  <si>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</si>
  <si>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</si>
  <si>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</si>
  <si>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</si>
  <si>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</si>
  <si>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</si>
  <si>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</si>
  <si>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</si>
  <si>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</si>
  <si>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</si>
  <si>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</si>
  <si>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</si>
  <si>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</si>
  <si>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</si>
  <si>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</si>
  <si>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</si>
  <si>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</si>
  <si>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</si>
  <si>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</si>
  <si>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</si>
  <si>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</si>
  <si>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</si>
  <si>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</si>
  <si>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</si>
  <si>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</si>
  <si>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</si>
  <si>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</si>
  <si>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</si>
  <si>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</si>
  <si>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</si>
  <si>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</si>
  <si>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</si>
  <si>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</si>
  <si>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</si>
  <si>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</si>
  <si>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</si>
  <si>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</si>
  <si>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</si>
  <si>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</si>
  <si>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</si>
  <si>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</si>
  <si>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</si>
  <si>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</si>
  <si>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</si>
  <si>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</si>
  <si>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</si>
  <si>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</si>
  <si>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</si>
  <si>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</si>
  <si>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</si>
  <si>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</si>
  <si>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</si>
  <si>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</si>
  <si>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</si>
  <si>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</si>
  <si>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</si>
  <si>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</si>
  <si>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</si>
  <si>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</si>
  <si>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</si>
  <si>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</si>
  <si>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</si>
  <si>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</si>
  <si>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</si>
  <si>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</si>
  <si>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</si>
  <si>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</si>
  <si>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</si>
  <si>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</si>
  <si>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</si>
  <si>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</si>
  <si>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</si>
  <si>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</si>
  <si>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</si>
  <si>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</si>
  <si>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</si>
  <si>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</si>
  <si>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</si>
  <si>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</si>
  <si>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</si>
  <si>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</si>
  <si>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</si>
  <si>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</si>
  <si>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</si>
  <si>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</si>
  <si>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</si>
  <si>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</si>
  <si>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</si>
  <si>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</si>
  <si>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</si>
  <si>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</si>
  <si>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</si>
  <si>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</si>
  <si>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</si>
  <si>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</si>
  <si>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</si>
  <si>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</si>
  <si>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</si>
  <si>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</si>
  <si>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</si>
  <si>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</si>
  <si>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</si>
  <si>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</si>
  <si>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</si>
  <si>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</si>
  <si>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</si>
  <si>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</si>
  <si>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</si>
  <si>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</si>
  <si>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</si>
  <si>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</si>
  <si>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</si>
  <si>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</si>
  <si>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</si>
  <si>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</si>
  <si>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</si>
  <si>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</si>
  <si>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</si>
  <si>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</si>
  <si>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</si>
  <si>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</si>
  <si>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</si>
  <si>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</si>
  <si>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</si>
  <si>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</si>
  <si>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</si>
  <si>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</si>
  <si>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</si>
  <si>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</si>
  <si>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</si>
  <si>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</si>
  <si>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</si>
  <si>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</si>
  <si>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</si>
  <si>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</si>
  <si>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</si>
  <si>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</si>
  <si>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</si>
  <si>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</si>
  <si>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</si>
  <si>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</si>
  <si>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</si>
  <si>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</si>
  <si>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</si>
  <si>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</si>
  <si>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</si>
  <si>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</si>
  <si>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</si>
  <si>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</si>
  <si>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</si>
  <si>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</si>
  <si>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</si>
  <si>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</si>
  <si>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</si>
  <si>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</si>
  <si>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</si>
  <si>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</si>
  <si>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</si>
  <si>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</si>
  <si>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</si>
  <si>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</si>
  <si>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</si>
  <si>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</si>
  <si>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</si>
  <si>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</si>
  <si>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</si>
  <si>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</si>
  <si>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</si>
  <si>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</si>
  <si>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</si>
  <si>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</si>
  <si>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</si>
  <si>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</si>
  <si>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</si>
  <si>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</si>
  <si>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</si>
  <si>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</si>
  <si>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</si>
  <si>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</si>
  <si>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</si>
  <si>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</si>
  <si>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</si>
  <si>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</si>
  <si>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</si>
  <si>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</si>
  <si>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</si>
  <si>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</si>
  <si>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</si>
  <si>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</si>
  <si>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</si>
  <si>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</si>
  <si>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</si>
  <si>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</si>
  <si>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</si>
  <si>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</si>
  <si>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</si>
  <si>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</si>
  <si>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</si>
  <si>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</si>
  <si>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</si>
  <si>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</si>
  <si>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</si>
  <si>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</si>
  <si>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</si>
  <si>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</si>
  <si>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</si>
  <si>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</si>
  <si>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</si>
  <si>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</si>
  <si>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</si>
  <si>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</si>
  <si>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</si>
  <si>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</si>
  <si>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</si>
  <si>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</si>
  <si>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</si>
  <si>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</si>
  <si>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</si>
  <si>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</si>
  <si>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</si>
  <si>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</si>
  <si>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</si>
  <si>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</si>
  <si>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</si>
  <si>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</si>
  <si>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</si>
  <si>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</si>
  <si>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</si>
  <si>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</si>
  <si>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</si>
  <si>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</si>
  <si>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</si>
  <si>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</si>
  <si>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</si>
  <si>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</si>
  <si>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</si>
  <si>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</si>
  <si>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</si>
  <si>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</si>
  <si>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</si>
  <si>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</si>
  <si>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</si>
  <si>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</si>
  <si>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</si>
  <si>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</si>
  <si>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</si>
  <si>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</si>
  <si>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</si>
  <si>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</si>
  <si>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</si>
  <si>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</si>
  <si>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</si>
  <si>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</si>
  <si>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</si>
  <si>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</si>
  <si>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</si>
  <si>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</si>
  <si>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</si>
  <si>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</si>
  <si>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</si>
  <si>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</si>
  <si>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</si>
  <si>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</si>
  <si>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</si>
  <si>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</si>
  <si>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</si>
  <si>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</si>
  <si>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</si>
  <si>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</si>
  <si>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</si>
  <si>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</si>
  <si>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</si>
  <si>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</si>
  <si>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</si>
  <si>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</si>
  <si>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</si>
  <si>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</si>
  <si>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</si>
  <si>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</si>
  <si>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</si>
  <si>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</si>
  <si>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</si>
  <si>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</si>
  <si>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</si>
  <si>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</si>
  <si>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</si>
  <si>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</si>
  <si>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</si>
  <si>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</si>
  <si>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</si>
  <si>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</si>
  <si>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</si>
  <si>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</si>
  <si>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</si>
  <si>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</si>
  <si>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</si>
  <si>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</si>
  <si>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</si>
  <si>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</si>
  <si>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</si>
  <si>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</si>
  <si>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</si>
  <si>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</si>
  <si>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</si>
  <si>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</si>
  <si>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</si>
  <si>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</si>
  <si>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</si>
  <si>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</si>
  <si>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</si>
  <si>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</si>
  <si>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</si>
  <si>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</si>
  <si>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</si>
  <si>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</si>
  <si>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</si>
  <si>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</si>
  <si>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</si>
  <si>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</si>
  <si>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</si>
  <si>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</si>
  <si>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</si>
  <si>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</si>
  <si>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</si>
  <si>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</si>
  <si>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</si>
  <si>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</si>
  <si>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</si>
  <si>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</si>
  <si>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</si>
  <si>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</si>
  <si>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</si>
  <si>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</si>
  <si>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</si>
  <si>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</si>
  <si>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</si>
  <si>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</si>
  <si>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</si>
  <si>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</si>
  <si>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</si>
  <si>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</si>
  <si>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</si>
  <si>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</si>
  <si>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</si>
  <si>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</si>
  <si>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</si>
  <si>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</si>
  <si>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</si>
  <si>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</si>
  <si>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</si>
  <si>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</si>
  <si>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</si>
  <si>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</si>
  <si>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</si>
  <si>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</si>
  <si>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</si>
  <si>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</si>
  <si>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</si>
  <si>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</si>
  <si>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</si>
  <si>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</si>
  <si>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</si>
  <si>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</si>
  <si>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</si>
  <si>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</si>
  <si>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</si>
  <si>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</si>
  <si>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</si>
  <si>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</si>
  <si>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</si>
  <si>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</si>
  <si>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</si>
  <si>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</si>
  <si>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</si>
  <si>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</si>
  <si>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</si>
  <si>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</si>
  <si>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</si>
  <si>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</si>
  <si>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</si>
  <si>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</si>
  <si>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</si>
  <si>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</si>
  <si>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</si>
  <si>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</si>
  <si>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</si>
  <si>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</si>
  <si>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</si>
  <si>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</si>
  <si>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</si>
  <si>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</si>
  <si>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</si>
  <si>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</si>
  <si>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</si>
  <si>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</si>
  <si>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</si>
  <si>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</si>
  <si>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</si>
  <si>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</si>
  <si>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</si>
  <si>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</si>
  <si>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</si>
  <si>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</si>
  <si>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</si>
  <si>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</si>
  <si>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</si>
  <si>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</si>
  <si>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</si>
  <si>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</si>
  <si>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</si>
  <si>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</si>
  <si>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</si>
  <si>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</si>
  <si>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</si>
  <si>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</si>
  <si>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</si>
  <si>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</si>
  <si>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</si>
  <si>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</si>
  <si>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</si>
  <si>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</si>
  <si>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</si>
  <si>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</si>
  <si>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</si>
  <si>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</si>
  <si>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</si>
  <si>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</si>
  <si>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</si>
  <si>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</si>
  <si>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</si>
  <si>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</si>
  <si>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</si>
  <si>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</si>
  <si>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</si>
  <si>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</si>
  <si>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</si>
  <si>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</si>
  <si>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</si>
  <si>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</si>
  <si>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</si>
  <si>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</si>
  <si>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</si>
  <si>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</si>
  <si>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</si>
  <si>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</si>
  <si>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</si>
  <si>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</si>
  <si>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</si>
  <si>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</si>
  <si>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</si>
  <si>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</si>
  <si>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</si>
  <si>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</si>
  <si>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</si>
  <si>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</si>
  <si>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</si>
  <si>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</si>
  <si>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</si>
  <si>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</si>
  <si>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</si>
  <si>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</si>
  <si>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</si>
  <si>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</si>
  <si>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</si>
  <si>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</si>
  <si>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</si>
  <si>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</si>
  <si>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</si>
  <si>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</si>
  <si>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</si>
  <si>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</si>
  <si>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</si>
  <si>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</si>
  <si>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</si>
  <si>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</si>
  <si>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</si>
  <si>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</si>
  <si>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</si>
  <si>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</si>
  <si>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</si>
  <si>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</si>
  <si>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</si>
  <si>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</si>
  <si>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</si>
  <si>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</si>
  <si>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</si>
  <si>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</si>
  <si>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</si>
  <si>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</si>
  <si>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</si>
  <si>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</si>
  <si>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</si>
  <si>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</si>
  <si>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</si>
  <si>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</si>
  <si>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</si>
  <si>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</si>
  <si>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</si>
  <si>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</si>
  <si>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</si>
  <si>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</si>
  <si>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</si>
  <si>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</si>
  <si>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</si>
  <si>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</si>
  <si>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</si>
  <si>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</si>
  <si>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</si>
  <si>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</si>
  <si>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</si>
  <si>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</si>
  <si>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</si>
  <si>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</si>
  <si>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</si>
  <si>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</si>
  <si>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</si>
  <si>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</si>
  <si>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</si>
  <si>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</si>
  <si>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</si>
  <si>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</si>
  <si>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</si>
  <si>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</si>
  <si>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</si>
  <si>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</si>
  <si>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</si>
  <si>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</si>
  <si>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</si>
  <si>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</si>
  <si>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</si>
  <si>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</si>
  <si>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</si>
  <si>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</si>
  <si>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</si>
  <si>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</si>
  <si>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</si>
  <si>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</si>
  <si>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</si>
  <si>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</si>
  <si>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</si>
  <si>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</si>
  <si>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</si>
  <si>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</si>
  <si>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</si>
  <si>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</si>
  <si>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</si>
  <si>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</si>
  <si>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</si>
  <si>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</si>
  <si>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</si>
  <si>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</si>
  <si>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</si>
  <si>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</si>
  <si>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</si>
  <si>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</si>
  <si>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</si>
  <si>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</si>
  <si>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</si>
  <si>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</si>
  <si>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</si>
  <si>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</si>
  <si>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</si>
  <si>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</si>
  <si>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</si>
  <si>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</si>
  <si>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</si>
  <si>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</si>
  <si>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</si>
  <si>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</si>
  <si>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</si>
  <si>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</si>
  <si>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</si>
  <si>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</si>
  <si>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</si>
  <si>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</si>
  <si>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</si>
  <si>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</si>
  <si>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</si>
  <si>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</si>
  <si>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</si>
  <si>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</si>
  <si>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</si>
  <si>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</si>
  <si>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</si>
  <si>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</si>
  <si>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</si>
  <si>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</si>
  <si>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</si>
  <si>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</si>
  <si>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</si>
  <si>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</si>
  <si>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</si>
  <si>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</si>
  <si>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</si>
  <si>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</si>
  <si>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</si>
  <si>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</si>
  <si>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</si>
  <si>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</si>
  <si>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</si>
  <si>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</si>
  <si>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</si>
  <si>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</si>
  <si>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</si>
  <si>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</si>
  <si>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</si>
  <si>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</si>
  <si>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</si>
  <si>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</si>
  <si>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</si>
  <si>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</si>
  <si>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</si>
  <si>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</si>
  <si>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</si>
  <si>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</si>
  <si>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</si>
  <si>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</si>
  <si>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</si>
  <si>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</si>
  <si>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</si>
  <si>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</si>
  <si>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</si>
  <si>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</si>
  <si>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</si>
  <si>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</si>
  <si>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</si>
  <si>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</si>
  <si>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</si>
  <si>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</si>
  <si>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</si>
  <si>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</si>
  <si>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</si>
  <si>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</si>
  <si>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</si>
  <si>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</si>
  <si>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</si>
  <si>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</si>
  <si>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</si>
  <si>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</si>
  <si>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</si>
  <si>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</si>
  <si>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</si>
  <si>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</si>
  <si>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</si>
  <si>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</si>
  <si>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</si>
  <si>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</si>
  <si>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</si>
  <si>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</si>
  <si>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</si>
  <si>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</si>
  <si>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</si>
  <si>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</si>
  <si>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</si>
  <si>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</si>
  <si>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</si>
  <si>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</si>
  <si>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</si>
  <si>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</si>
  <si>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</si>
  <si>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</si>
  <si>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</si>
  <si>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</si>
  <si>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</si>
  <si>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</si>
  <si>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</si>
  <si>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</si>
  <si>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</si>
  <si>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</si>
  <si>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</si>
  <si>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</si>
  <si>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</si>
  <si>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</si>
  <si>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</si>
  <si>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</si>
  <si>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</si>
  <si>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</si>
  <si>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</si>
  <si>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</si>
  <si>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</si>
  <si>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</si>
  <si>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</si>
  <si>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</si>
  <si>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</si>
  <si>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</si>
  <si>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</si>
  <si>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</si>
  <si>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</si>
  <si>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</si>
  <si>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</si>
  <si>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</si>
  <si>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</si>
  <si>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</si>
  <si>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</si>
  <si>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</si>
  <si>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</si>
  <si>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</si>
  <si>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</si>
  <si>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</si>
  <si>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</si>
  <si>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</si>
  <si>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</si>
  <si>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</si>
  <si>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</si>
  <si>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</si>
  <si>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</si>
  <si>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</si>
  <si>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</si>
  <si>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</si>
  <si>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</si>
  <si>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</si>
  <si>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</si>
  <si>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</si>
  <si>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</si>
  <si>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</si>
  <si>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</si>
  <si>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</si>
  <si>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</si>
  <si>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</si>
  <si>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</si>
  <si>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</si>
  <si>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</si>
  <si>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</si>
  <si>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</si>
  <si>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</si>
  <si>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</si>
  <si>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</si>
  <si>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</si>
  <si>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</si>
  <si>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</si>
  <si>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</si>
  <si>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</si>
  <si>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</si>
  <si>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</si>
  <si>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</si>
  <si>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</si>
  <si>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</si>
  <si>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</si>
  <si>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</si>
  <si>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</si>
  <si>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</si>
  <si>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</si>
  <si>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</si>
  <si>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</si>
  <si>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</si>
  <si>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</si>
  <si>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</si>
  <si>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</si>
  <si>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</si>
  <si>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</si>
  <si>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</si>
  <si>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</si>
  <si>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</si>
  <si>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</si>
  <si>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</si>
  <si>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</si>
  <si>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</si>
  <si>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</si>
  <si>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</si>
  <si>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</si>
  <si>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</si>
  <si>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</si>
  <si>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</si>
  <si>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</si>
  <si>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</si>
  <si>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</si>
  <si>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</si>
  <si>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</si>
  <si>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</si>
  <si>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</si>
  <si>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</si>
  <si>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</si>
  <si>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</si>
  <si>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</si>
  <si>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</si>
  <si>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</si>
  <si>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</si>
  <si>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</si>
  <si>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</si>
  <si>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</si>
  <si>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</si>
  <si>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</si>
  <si>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</si>
  <si>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</si>
  <si>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</si>
  <si>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</si>
  <si>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</si>
  <si>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</si>
  <si>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</si>
  <si>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</si>
  <si>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</si>
  <si>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</si>
  <si>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</si>
  <si>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</si>
  <si>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</si>
  <si>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</si>
  <si>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</si>
  <si>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</si>
  <si>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</si>
  <si>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</si>
  <si>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</si>
  <si>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</si>
  <si>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</si>
  <si>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</si>
  <si>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</si>
  <si>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</si>
  <si>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</si>
  <si>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</si>
  <si>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</si>
  <si>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</si>
  <si>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</si>
  <si>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</si>
  <si>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</si>
  <si>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</si>
  <si>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</si>
  <si>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</si>
  <si>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</si>
  <si>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</si>
  <si>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</si>
  <si>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</si>
  <si>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</si>
  <si>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</si>
  <si>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</si>
  <si>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</si>
  <si>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</si>
  <si>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</si>
  <si>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</si>
  <si>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</si>
  <si>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</si>
  <si>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</si>
  <si>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</si>
  <si>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</si>
  <si>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</si>
  <si>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</si>
  <si>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</si>
  <si>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</si>
  <si>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</si>
  <si>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</si>
  <si>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</si>
  <si>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</si>
  <si>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</si>
  <si>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</si>
  <si>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</si>
  <si>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</si>
  <si>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</si>
  <si>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</si>
  <si>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</si>
  <si>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</si>
  <si>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</si>
  <si>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</si>
  <si>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</si>
  <si>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</si>
  <si>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</si>
  <si>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</si>
  <si>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</si>
  <si>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</si>
  <si>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</si>
  <si>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</si>
  <si>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</si>
  <si>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</si>
  <si>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</si>
  <si>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</si>
  <si>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</si>
  <si>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</si>
  <si>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</si>
  <si>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</si>
  <si>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</si>
  <si>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</si>
  <si>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</si>
  <si>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</si>
  <si>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</si>
  <si>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</si>
  <si>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</si>
  <si>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</si>
  <si>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</si>
  <si>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</si>
  <si>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</si>
  <si>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</si>
  <si>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</si>
  <si>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</si>
  <si>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</si>
  <si>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</si>
  <si>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</si>
  <si>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</si>
  <si>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</si>
  <si>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</si>
  <si>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</si>
  <si>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</si>
  <si>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</si>
  <si>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</si>
  <si>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</si>
  <si>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</si>
  <si>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</si>
  <si>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</si>
  <si>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</si>
  <si>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</si>
  <si>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</si>
  <si>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</si>
  <si>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</si>
  <si>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</si>
  <si>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</si>
  <si>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</si>
  <si>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</si>
  <si>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</si>
  <si>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</si>
  <si>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</si>
  <si>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</si>
  <si>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</si>
  <si>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</si>
  <si>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</si>
  <si>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</si>
  <si>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</si>
  <si>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</si>
  <si>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</si>
  <si>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</si>
  <si>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</si>
  <si>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</si>
  <si>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</si>
  <si>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</si>
  <si>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</si>
  <si>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</si>
  <si>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</si>
  <si>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</si>
  <si>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</si>
  <si>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</si>
  <si>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</si>
  <si>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</si>
  <si>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</si>
  <si>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</si>
  <si>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</si>
  <si>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</si>
  <si>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</si>
  <si>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</si>
  <si>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</si>
  <si>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</si>
  <si>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</si>
  <si>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</si>
  <si>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</si>
  <si>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</si>
  <si>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</si>
  <si>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</si>
  <si>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</si>
  <si>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</si>
  <si>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</si>
  <si>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</si>
  <si>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</si>
  <si>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</si>
  <si>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</si>
  <si>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</si>
  <si>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</si>
  <si>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</si>
  <si>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</si>
  <si>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</si>
  <si>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</si>
  <si>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</si>
  <si>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</si>
  <si>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</si>
  <si>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</si>
  <si>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</si>
  <si>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</si>
  <si>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</si>
  <si>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</si>
  <si>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</si>
  <si>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</si>
  <si>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</si>
  <si>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</si>
  <si>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</si>
  <si>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</si>
  <si>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</si>
  <si>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</si>
  <si>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</si>
  <si>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</si>
  <si>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</si>
  <si>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</si>
  <si>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</si>
  <si>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</si>
  <si>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</si>
  <si>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</si>
  <si>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</si>
  <si>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</si>
  <si>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</si>
  <si>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</si>
  <si>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</si>
  <si>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</si>
  <si>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</si>
  <si>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</si>
  <si>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</si>
  <si>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</si>
  <si>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</si>
  <si>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</si>
  <si>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</si>
  <si>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</si>
  <si>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</si>
  <si>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</si>
  <si>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</si>
  <si>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</si>
  <si>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</si>
  <si>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</si>
  <si>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</si>
  <si>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</si>
  <si>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</si>
  <si>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</si>
  <si>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</si>
  <si>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</si>
  <si>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</si>
  <si>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</si>
  <si>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</si>
  <si>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</si>
  <si>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</si>
  <si>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</si>
  <si>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</si>
  <si>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</si>
  <si>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</si>
  <si>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</si>
  <si>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</si>
  <si>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</si>
  <si>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</si>
  <si>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</si>
  <si>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</si>
  <si>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</si>
  <si>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</si>
  <si>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</si>
  <si>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</si>
  <si>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</si>
  <si>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</si>
  <si>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</si>
  <si>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</si>
  <si>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</si>
  <si>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</si>
  <si>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</si>
  <si>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</si>
  <si>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</si>
  <si>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</si>
  <si>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</si>
  <si>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</si>
  <si>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</si>
  <si>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</si>
  <si>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</si>
  <si>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</si>
  <si>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</si>
  <si>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</si>
  <si>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</si>
  <si>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</si>
  <si>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</si>
  <si>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</si>
  <si>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</si>
  <si>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</si>
  <si>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</si>
  <si>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</si>
  <si>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</si>
  <si>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</si>
  <si>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</si>
  <si>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</si>
  <si>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</si>
  <si>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</si>
  <si>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</si>
  <si>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</si>
  <si>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</si>
  <si>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</si>
  <si>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</si>
  <si>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</si>
  <si>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</si>
  <si>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</si>
  <si>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</si>
  <si>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</si>
  <si>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</si>
  <si>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</si>
  <si>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</si>
  <si>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</si>
  <si>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</si>
  <si>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</si>
  <si>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</si>
  <si>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</si>
  <si>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</si>
  <si>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</si>
  <si>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</si>
  <si>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</si>
  <si>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</si>
  <si>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</si>
  <si>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</si>
  <si>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</si>
  <si>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</si>
  <si>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</si>
  <si>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</si>
  <si>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</si>
  <si>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</si>
  <si>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</si>
  <si>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</si>
  <si>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</si>
  <si>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</si>
  <si>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</si>
  <si>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</si>
  <si>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</si>
  <si>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</si>
  <si>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</si>
  <si>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</si>
  <si>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</si>
  <si>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</si>
  <si>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</si>
  <si>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</si>
  <si>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</si>
  <si>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</si>
  <si>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</si>
  <si>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</si>
  <si>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</si>
  <si>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</si>
  <si>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</si>
  <si>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</si>
  <si>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</si>
  <si>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</si>
  <si>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</si>
  <si>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</si>
  <si>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</si>
  <si>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</si>
  <si>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</si>
  <si>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</si>
  <si>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</si>
  <si>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</si>
  <si>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</si>
  <si>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</si>
  <si>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</si>
  <si>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</si>
  <si>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</si>
  <si>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</si>
  <si>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</si>
  <si>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</si>
  <si>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</si>
  <si>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</si>
  <si>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</si>
  <si>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</si>
  <si>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</si>
  <si>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</si>
  <si>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</si>
  <si>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</si>
  <si>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</si>
  <si>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</si>
  <si>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</si>
  <si>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</si>
  <si>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</si>
  <si>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</si>
  <si>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</si>
  <si>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</si>
  <si>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</si>
  <si>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</si>
  <si>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</si>
  <si>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</si>
  <si>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</si>
  <si>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</si>
  <si>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</si>
  <si>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</si>
  <si>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</si>
  <si>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</si>
  <si>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</si>
  <si>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</si>
  <si>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</si>
  <si>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</si>
  <si>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</si>
  <si>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</si>
  <si>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</si>
  <si>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</si>
  <si>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</si>
  <si>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</si>
  <si>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</si>
  <si>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</si>
  <si>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</si>
  <si>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</si>
  <si>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</si>
  <si>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</si>
  <si>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</si>
  <si>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</si>
  <si>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</si>
  <si>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</si>
  <si>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</si>
  <si>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</si>
  <si>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</si>
  <si>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</si>
  <si>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</si>
  <si>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</si>
  <si>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</si>
  <si>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</si>
  <si>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</si>
  <si>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</si>
  <si>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</si>
  <si>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</si>
  <si>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</si>
  <si>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</si>
  <si>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</si>
  <si>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</si>
  <si>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</si>
  <si>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</si>
  <si>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</si>
  <si>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</si>
  <si>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</si>
  <si>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</si>
  <si>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</si>
  <si>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</si>
  <si>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</si>
  <si>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</si>
  <si>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</si>
  <si>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</si>
  <si>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</si>
  <si>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</si>
  <si>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</si>
  <si>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</si>
  <si>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</si>
  <si>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</si>
  <si>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</si>
  <si>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</si>
  <si>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</si>
  <si>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</si>
  <si>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</si>
  <si>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</si>
  <si>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</si>
  <si>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</si>
  <si>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</si>
  <si>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</si>
  <si>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</si>
  <si>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</si>
  <si>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</si>
  <si>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</si>
  <si>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</si>
  <si>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</si>
  <si>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</si>
  <si>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</si>
  <si>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</si>
  <si>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</si>
  <si>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</si>
  <si>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</si>
  <si>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</si>
  <si>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</si>
  <si>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</si>
  <si>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</si>
  <si>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</si>
  <si>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</si>
  <si>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</si>
  <si>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</si>
  <si>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</si>
  <si>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</si>
  <si>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</si>
  <si>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</si>
  <si>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</si>
  <si>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</si>
  <si>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</si>
  <si>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</si>
  <si>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</si>
  <si>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</si>
  <si>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</si>
  <si>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</si>
  <si>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</si>
  <si>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</si>
  <si>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</si>
  <si>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</si>
  <si>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</si>
  <si>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</si>
  <si>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</si>
  <si>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</si>
  <si>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</si>
  <si>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</si>
  <si>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</si>
  <si>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</si>
  <si>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</si>
  <si>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</si>
  <si>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</si>
  <si>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</si>
  <si>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</si>
  <si>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</si>
  <si>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</si>
  <si>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</si>
  <si>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</si>
  <si>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</si>
  <si>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</si>
  <si>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</si>
  <si>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</si>
  <si>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</si>
  <si>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</si>
  <si>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</si>
  <si>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</si>
  <si>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</si>
  <si>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</si>
  <si>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</si>
  <si>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</si>
  <si>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</si>
  <si>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</si>
  <si>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</si>
  <si>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</si>
  <si>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</si>
  <si>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</si>
  <si>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</si>
  <si>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</si>
  <si>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</si>
  <si>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</si>
  <si>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</si>
  <si>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</si>
  <si>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</si>
  <si>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</si>
  <si>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</si>
  <si>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</si>
  <si>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</si>
  <si>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</si>
  <si>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</si>
  <si>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</si>
  <si>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</si>
  <si>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</si>
  <si>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</si>
  <si>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</si>
  <si>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</si>
  <si>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</si>
  <si>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</si>
  <si>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</si>
  <si>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</si>
  <si>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</si>
  <si>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</si>
  <si>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</si>
  <si>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</si>
  <si>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</si>
  <si>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</si>
  <si>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</si>
  <si>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</si>
  <si>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</si>
  <si>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</si>
  <si>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</si>
  <si>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</si>
  <si>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</si>
  <si>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</si>
  <si>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</si>
  <si>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</si>
  <si>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</si>
  <si>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</si>
  <si>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</si>
  <si>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</si>
  <si>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</si>
  <si>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</si>
  <si>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</si>
  <si>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</si>
  <si>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</si>
  <si>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</si>
  <si>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</si>
  <si>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</si>
  <si>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</si>
  <si>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</si>
  <si>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</si>
  <si>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</si>
  <si>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</si>
  <si>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</si>
  <si>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</si>
  <si>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</si>
  <si>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</si>
  <si>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</si>
  <si>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</si>
  <si>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</si>
  <si>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</si>
  <si>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</si>
  <si>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</si>
  <si>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</si>
  <si>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</si>
  <si>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</si>
  <si>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</si>
  <si>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</si>
  <si>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</si>
  <si>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</si>
  <si>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</si>
  <si>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</si>
  <si>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</si>
  <si>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</si>
  <si>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</si>
  <si>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</si>
  <si>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</si>
  <si>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</si>
  <si>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</si>
  <si>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</si>
  <si>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</si>
  <si>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</si>
  <si>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</si>
  <si>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</si>
  <si>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</si>
  <si>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</si>
  <si>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</si>
  <si>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</si>
  <si>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</si>
  <si>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</si>
  <si>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</si>
  <si>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</si>
  <si>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</si>
  <si>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</si>
  <si>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</si>
  <si>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</si>
  <si>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</si>
  <si>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</si>
  <si>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</si>
  <si>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</si>
  <si>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</si>
  <si>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</si>
  <si>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</si>
  <si>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</si>
  <si>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</si>
  <si>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</si>
  <si>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</si>
  <si>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</si>
  <si>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</si>
  <si>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</si>
  <si>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</si>
  <si>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</si>
  <si>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</si>
  <si>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</si>
  <si>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</si>
  <si>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</si>
  <si>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</si>
  <si>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</si>
  <si>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</si>
  <si>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</si>
  <si>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</si>
  <si>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</si>
  <si>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</si>
  <si>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</si>
  <si>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</si>
  <si>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</si>
  <si>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</si>
  <si>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</si>
  <si>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</si>
  <si>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</si>
  <si>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</si>
  <si>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</si>
  <si>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</si>
  <si>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</si>
  <si>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</si>
  <si>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</si>
  <si>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</si>
  <si>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</si>
  <si>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</si>
  <si>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</si>
  <si>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</si>
  <si>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</si>
  <si>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</si>
  <si>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</si>
  <si>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</si>
  <si>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</si>
  <si>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</si>
  <si>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</si>
  <si>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</si>
  <si>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</si>
  <si>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</si>
  <si>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</si>
  <si>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</si>
  <si>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</si>
  <si>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</si>
  <si>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</si>
  <si>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</si>
  <si>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</si>
  <si>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</si>
  <si>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</si>
  <si>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</si>
  <si>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</si>
  <si>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</si>
  <si>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</si>
  <si>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</si>
  <si>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</si>
  <si>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</si>
  <si>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</si>
  <si>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</si>
  <si>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</si>
  <si>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</si>
  <si>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</si>
  <si>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</si>
  <si>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</si>
  <si>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</si>
  <si>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</si>
  <si>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</si>
  <si>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</si>
  <si>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</si>
  <si>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</si>
  <si>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</si>
  <si>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</si>
  <si>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</si>
  <si>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</si>
  <si>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</si>
  <si>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</si>
  <si>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</si>
  <si>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</si>
  <si>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</si>
  <si>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</si>
  <si>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</si>
  <si>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</si>
  <si>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</si>
  <si>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</si>
  <si>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</si>
  <si>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</si>
  <si>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</si>
  <si>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</si>
  <si>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</si>
  <si>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</si>
  <si>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</si>
  <si>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</si>
  <si>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</si>
  <si>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</si>
  <si>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</si>
  <si>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</si>
  <si>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</si>
  <si>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</si>
  <si>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</si>
  <si>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</si>
  <si>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</si>
  <si>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</si>
  <si>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</si>
  <si>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</si>
  <si>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</si>
  <si>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</si>
  <si>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</si>
  <si>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</si>
  <si>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</si>
  <si>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</si>
  <si>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</si>
  <si>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</si>
  <si>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</si>
  <si>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</si>
  <si>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</si>
  <si>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</si>
  <si>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</si>
  <si>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</si>
  <si>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</si>
  <si>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</si>
  <si>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</si>
  <si>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</si>
  <si>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</si>
  <si>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</si>
  <si>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</si>
  <si>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</si>
  <si>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</si>
  <si>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</si>
  <si>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</si>
  <si>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</si>
  <si>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</si>
  <si>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</si>
  <si>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</si>
  <si>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</si>
  <si>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</si>
  <si>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</si>
  <si>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</si>
  <si>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</si>
  <si>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</si>
  <si>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</si>
  <si>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</si>
  <si>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</si>
  <si>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</si>
  <si>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</si>
  <si>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</si>
  <si>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</si>
  <si>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</si>
  <si>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</si>
  <si>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</si>
  <si>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</si>
  <si>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</si>
  <si>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</si>
  <si>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</si>
  <si>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</si>
  <si>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</si>
  <si>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</si>
  <si>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</si>
  <si>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</si>
  <si>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</si>
  <si>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</si>
  <si>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</si>
  <si>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</si>
  <si>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</si>
  <si>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</si>
  <si>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</si>
  <si>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</si>
  <si>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</si>
  <si>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</si>
  <si>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</si>
  <si>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</si>
  <si>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</si>
  <si>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</si>
  <si>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</si>
  <si>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</si>
  <si>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</si>
  <si>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</si>
  <si>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</si>
  <si>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</si>
  <si>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</si>
  <si>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</si>
  <si>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</si>
  <si>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</si>
  <si>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</si>
  <si>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</si>
  <si>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</si>
  <si>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</si>
  <si>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</si>
  <si>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</si>
  <si>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</si>
  <si>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</si>
  <si>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</si>
  <si>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</si>
  <si>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</si>
  <si>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</si>
  <si>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</si>
  <si>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</si>
  <si>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</si>
  <si>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</si>
  <si>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</si>
  <si>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</si>
  <si>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</si>
  <si>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</si>
  <si>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</si>
  <si>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</si>
  <si>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</si>
  <si>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</si>
  <si>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</si>
  <si>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</si>
  <si>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</si>
  <si>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</si>
  <si>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</si>
  <si>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</si>
  <si>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</si>
  <si>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</si>
  <si>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</si>
  <si>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</si>
  <si>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</si>
  <si>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</si>
  <si>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</si>
  <si>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</si>
  <si>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</si>
  <si>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</si>
  <si>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</si>
  <si>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</si>
  <si>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</si>
  <si>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</si>
  <si>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</si>
  <si>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</si>
  <si>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</si>
  <si>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</si>
  <si>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</si>
  <si>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</si>
  <si>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</si>
  <si>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</si>
  <si>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</si>
  <si>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</si>
  <si>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</si>
  <si>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</si>
  <si>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</si>
  <si>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</si>
  <si>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</si>
  <si>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</si>
  <si>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</si>
  <si>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</si>
  <si>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</si>
  <si>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</si>
  <si>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</si>
  <si>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</si>
  <si>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</si>
  <si>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</si>
  <si>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</si>
  <si>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</si>
  <si>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</si>
  <si>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</si>
  <si>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</si>
  <si>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</si>
  <si>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</si>
  <si>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</si>
  <si>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</si>
  <si>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</si>
  <si>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</si>
  <si>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</si>
  <si>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</si>
  <si>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</si>
  <si>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</si>
  <si>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</si>
  <si>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</si>
  <si>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</si>
  <si>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</si>
  <si>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</si>
  <si>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</si>
  <si>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</si>
  <si>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</si>
  <si>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</si>
  <si>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</si>
  <si>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</si>
  <si>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</si>
  <si>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</si>
  <si>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</si>
  <si>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</si>
  <si>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</si>
  <si>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</si>
  <si>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</si>
  <si>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</si>
  <si>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</si>
  <si>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</si>
  <si>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</si>
  <si>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</si>
  <si>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</si>
  <si>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</si>
  <si>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</si>
  <si>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</si>
  <si>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</si>
  <si>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</si>
  <si>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</si>
  <si>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</si>
  <si>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</si>
  <si>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</si>
  <si>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</si>
  <si>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</si>
  <si>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</si>
  <si>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</si>
  <si>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</si>
  <si>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</si>
  <si>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</si>
  <si>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</si>
  <si>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</si>
  <si>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</si>
  <si>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</si>
  <si>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</si>
  <si>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</si>
  <si>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</si>
  <si>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</si>
  <si>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</si>
  <si>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</si>
  <si>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</si>
  <si>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</si>
  <si>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</si>
  <si>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</si>
  <si>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</si>
  <si>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</si>
  <si>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</si>
  <si>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</si>
  <si>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</si>
  <si>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</si>
  <si>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</si>
  <si>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</si>
  <si>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</si>
  <si>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</si>
  <si>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</si>
  <si>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</si>
  <si>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</si>
  <si>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</si>
  <si>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</si>
  <si>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</si>
  <si>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</si>
  <si>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</si>
  <si>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</si>
  <si>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</si>
  <si>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</si>
  <si>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</si>
  <si>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</si>
  <si>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</si>
  <si>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</si>
  <si>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</si>
  <si>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</si>
  <si>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</si>
  <si>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</si>
  <si>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</si>
  <si>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</si>
  <si>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</si>
  <si>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</si>
  <si>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</si>
  <si>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</si>
  <si>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</si>
  <si>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</si>
  <si>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</si>
  <si>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</si>
  <si>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</si>
  <si>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</si>
  <si>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</si>
  <si>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</si>
  <si>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</si>
  <si>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</si>
  <si>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</si>
  <si>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</si>
  <si>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</si>
  <si>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</si>
  <si>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</si>
  <si>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</si>
  <si>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</si>
  <si>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</si>
  <si>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</si>
  <si>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</si>
  <si>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</si>
  <si>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</si>
  <si>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</si>
  <si>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</si>
  <si>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</si>
  <si>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</si>
  <si>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</si>
  <si>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</si>
  <si>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</si>
  <si>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</si>
  <si>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</si>
  <si>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</si>
  <si>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</si>
  <si>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</si>
  <si>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</si>
  <si>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</si>
  <si>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</si>
  <si>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</si>
  <si>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</si>
  <si>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</si>
  <si>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</si>
  <si>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</si>
  <si>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</si>
  <si>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</si>
  <si>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</si>
  <si>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</si>
  <si>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</si>
  <si>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</si>
  <si>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</si>
  <si>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</si>
  <si>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</si>
  <si>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</si>
  <si>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</si>
  <si>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</si>
  <si>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</si>
  <si>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</si>
  <si>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</si>
  <si>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</si>
  <si>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</si>
  <si>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</si>
  <si>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</si>
  <si>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</si>
  <si>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</si>
  <si>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</si>
  <si>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</si>
  <si>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</si>
  <si>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</si>
  <si>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</si>
  <si>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</si>
  <si>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</si>
  <si>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</si>
  <si>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</si>
  <si>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</si>
  <si>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</si>
  <si>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</si>
  <si>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</si>
  <si>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</si>
  <si>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</si>
  <si>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</si>
  <si>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</si>
  <si>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</si>
  <si>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</si>
  <si>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</si>
  <si>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</si>
  <si>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</si>
  <si>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</si>
  <si>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</si>
  <si>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</si>
  <si>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</si>
  <si>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</si>
  <si>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</si>
  <si>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</si>
  <si>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</si>
  <si>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</si>
  <si>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</si>
  <si>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</si>
  <si>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</si>
  <si>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</si>
  <si>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</si>
  <si>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</si>
  <si>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</si>
  <si>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</si>
  <si>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</si>
  <si>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</si>
  <si>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</si>
  <si>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</si>
  <si>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</si>
  <si>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</si>
  <si>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</si>
  <si>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</si>
  <si>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</si>
  <si>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</si>
  <si>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</si>
  <si>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</si>
  <si>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</si>
  <si>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</si>
  <si>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</si>
  <si>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</si>
  <si>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</si>
  <si>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</si>
  <si>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</si>
  <si>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</si>
  <si>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</si>
  <si>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</si>
  <si>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</si>
  <si>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</si>
  <si>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</si>
  <si>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</si>
  <si>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</si>
  <si>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</si>
  <si>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</si>
  <si>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</si>
  <si>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</si>
  <si>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</si>
  <si>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</si>
  <si>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</si>
  <si>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</si>
  <si>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</si>
  <si>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</si>
  <si>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</si>
  <si>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</si>
  <si>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</si>
  <si>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</si>
  <si>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</si>
  <si>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</si>
  <si>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</si>
  <si>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</si>
  <si>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</si>
  <si>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</si>
  <si>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</si>
  <si>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</si>
  <si>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</si>
  <si>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</si>
  <si>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</si>
  <si>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</si>
  <si>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</si>
  <si>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</si>
  <si>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</si>
  <si>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</si>
  <si>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</si>
  <si>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</si>
  <si>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</si>
  <si>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</si>
  <si>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</si>
  <si>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</si>
  <si>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</si>
  <si>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</si>
  <si>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</si>
  <si>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</si>
  <si>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</si>
  <si>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</si>
  <si>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</si>
  <si>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</si>
  <si>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</si>
  <si>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</si>
  <si>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</si>
  <si>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</si>
  <si>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</si>
  <si>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</si>
  <si>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</si>
  <si>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</si>
  <si>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</si>
  <si>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</si>
  <si>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</si>
  <si>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</si>
  <si>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</si>
  <si>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</si>
  <si>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</si>
  <si>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</si>
  <si>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</si>
  <si>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</si>
  <si>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</si>
  <si>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</si>
  <si>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</si>
  <si>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</si>
  <si>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</si>
  <si>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</si>
  <si>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</si>
  <si>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</si>
  <si>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</si>
  <si>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</si>
  <si>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</si>
  <si>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</si>
  <si>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</si>
  <si>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</si>
  <si>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</si>
  <si>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</si>
  <si>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</si>
  <si>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</si>
  <si>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</si>
  <si>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</si>
  <si>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</si>
  <si>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</si>
  <si>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</si>
  <si>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</si>
  <si>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</si>
  <si>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</si>
  <si>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</si>
  <si>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</si>
  <si>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</si>
  <si>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</si>
  <si>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</si>
  <si>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</si>
  <si>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</si>
  <si>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</si>
  <si>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</si>
  <si>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</si>
  <si>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</si>
  <si>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</si>
  <si>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</si>
  <si>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</si>
  <si>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</si>
  <si>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</si>
  <si>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</si>
  <si>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</si>
  <si>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</si>
  <si>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</si>
  <si>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</si>
  <si>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</si>
  <si>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</si>
  <si>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</si>
  <si>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</si>
  <si>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</si>
  <si>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</si>
  <si>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</si>
  <si>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</si>
  <si>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</si>
  <si>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</si>
  <si>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</si>
  <si>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</si>
  <si>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</si>
  <si>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</si>
  <si>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</si>
  <si>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</si>
  <si>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</si>
  <si>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</si>
  <si>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</si>
  <si>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</si>
  <si>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</si>
  <si>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</si>
  <si>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</si>
  <si>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</si>
  <si>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</si>
  <si>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</si>
  <si>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</si>
  <si>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</si>
  <si>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</si>
  <si>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</si>
  <si>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</si>
  <si>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</si>
  <si>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</si>
  <si>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</si>
  <si>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</si>
  <si>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</si>
  <si>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</si>
  <si>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</si>
  <si>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</si>
  <si>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</si>
  <si>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</si>
  <si>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</si>
  <si>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</si>
  <si>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</si>
  <si>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</si>
  <si>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</si>
  <si>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</si>
  <si>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</si>
  <si>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</si>
  <si>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</si>
  <si>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</si>
  <si>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</si>
  <si>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</si>
  <si>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</si>
  <si>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</si>
  <si>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</si>
  <si>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</si>
  <si>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</si>
  <si>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</si>
  <si>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</si>
  <si>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</si>
  <si>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</si>
  <si>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</si>
  <si>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</si>
  <si>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</si>
  <si>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</si>
  <si>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</si>
  <si>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</si>
  <si>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</si>
  <si>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</si>
  <si>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</si>
  <si>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</si>
  <si>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</si>
  <si>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</si>
  <si>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</si>
  <si>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</si>
  <si>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</si>
  <si>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</si>
  <si>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</si>
  <si>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</si>
  <si>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</si>
  <si>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</si>
  <si>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</si>
  <si>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</si>
  <si>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</si>
  <si>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</si>
  <si>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</si>
  <si>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</si>
  <si>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</si>
  <si>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</si>
  <si>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</si>
  <si>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</si>
  <si>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</si>
  <si>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</si>
  <si>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</si>
  <si>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</si>
  <si>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</si>
  <si>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</si>
  <si>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</si>
  <si>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</si>
  <si>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</si>
  <si>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</si>
  <si>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</si>
  <si>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</si>
  <si>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</si>
  <si>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</si>
  <si>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</si>
  <si>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</si>
  <si>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</si>
  <si>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</si>
  <si>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</si>
  <si>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</si>
  <si>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</si>
  <si>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</si>
  <si>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</si>
  <si>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</si>
  <si>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</si>
  <si>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</si>
  <si>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</si>
  <si>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</si>
  <si>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</si>
  <si>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</si>
  <si>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</si>
  <si>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</si>
  <si>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</si>
  <si>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</si>
  <si>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</si>
  <si>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</si>
  <si>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</si>
  <si>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</si>
  <si>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</si>
  <si>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</si>
  <si>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</si>
  <si>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</si>
  <si>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</si>
  <si>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</si>
  <si>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</si>
  <si>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</si>
  <si>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</si>
  <si>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</si>
  <si>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</si>
  <si>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</si>
  <si>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</si>
  <si>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</si>
  <si>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</si>
  <si>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</si>
  <si>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</si>
  <si>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</si>
  <si>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</si>
  <si>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</si>
  <si>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</si>
  <si>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</si>
  <si>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</si>
  <si>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</si>
  <si>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</si>
  <si>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</si>
  <si>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</si>
  <si>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</si>
  <si>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</si>
  <si>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</si>
  <si>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</si>
  <si>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</si>
  <si>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</si>
  <si>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</si>
  <si>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</si>
  <si>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</si>
  <si>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</si>
  <si>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</si>
  <si>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</si>
  <si>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</si>
  <si>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</si>
  <si>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</si>
  <si>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</si>
  <si>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</si>
  <si>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</si>
  <si>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</si>
  <si>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</si>
  <si>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</si>
  <si>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</si>
  <si>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</si>
  <si>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</si>
  <si>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</si>
  <si>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</si>
  <si>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</si>
  <si>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</si>
  <si>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</si>
  <si>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</si>
  <si>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</si>
  <si>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</si>
  <si>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</si>
  <si>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</si>
  <si>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</si>
  <si>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</si>
  <si>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</si>
  <si>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</si>
  <si>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</si>
  <si>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</si>
  <si>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</si>
  <si>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</si>
  <si>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</si>
  <si>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</si>
  <si>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</si>
  <si>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</si>
  <si>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</si>
  <si>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</si>
  <si>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</si>
  <si>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</si>
  <si>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</si>
  <si>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</si>
  <si>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</si>
  <si>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</si>
  <si>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</si>
  <si>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</si>
  <si>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</si>
  <si>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</si>
  <si>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</si>
  <si>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</si>
  <si>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</si>
  <si>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</si>
  <si>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</si>
  <si>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</si>
  <si>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</si>
  <si>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</si>
  <si>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</si>
  <si>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</si>
  <si>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</si>
  <si>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</si>
  <si>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</si>
  <si>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</si>
  <si>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</si>
  <si>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</si>
  <si>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</si>
  <si>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</si>
  <si>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</si>
  <si>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</si>
  <si>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</si>
  <si>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</si>
  <si>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</si>
  <si>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</si>
  <si>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</si>
  <si>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</si>
  <si>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</si>
  <si>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</si>
  <si>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</si>
  <si>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</si>
  <si>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</si>
  <si>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</si>
  <si>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</si>
  <si>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</si>
  <si>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</si>
  <si>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</si>
  <si>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</si>
  <si>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</si>
  <si>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</si>
  <si>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</si>
  <si>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</si>
  <si>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</si>
  <si>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</si>
  <si>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</si>
  <si>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</si>
  <si>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</si>
  <si>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</si>
  <si>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</si>
  <si>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</si>
  <si>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</si>
  <si>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</si>
  <si>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</si>
  <si>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</si>
  <si>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</si>
  <si>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</si>
  <si>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</si>
  <si>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</si>
  <si>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</si>
  <si>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</si>
  <si>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</si>
  <si>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</si>
  <si>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</si>
  <si>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</si>
  <si>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</si>
  <si>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</si>
  <si>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</si>
  <si>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</si>
  <si>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</si>
  <si>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</si>
  <si>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</si>
  <si>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</si>
  <si>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</si>
  <si>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</si>
  <si>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</si>
  <si>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</si>
  <si>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</si>
  <si>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</si>
  <si>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</si>
  <si>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</si>
  <si>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</si>
  <si>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</si>
  <si>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</si>
  <si>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</si>
  <si>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</si>
  <si>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</si>
  <si>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</si>
  <si>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</si>
  <si>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</si>
  <si>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</si>
  <si>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</si>
  <si>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</si>
  <si>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</si>
  <si>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</si>
  <si>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</si>
  <si>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</si>
  <si>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</si>
  <si>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</si>
  <si>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</si>
  <si>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</si>
  <si>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</si>
  <si>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</si>
  <si>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</si>
  <si>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</si>
  <si>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</si>
  <si>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</si>
  <si>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</si>
  <si>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</si>
  <si>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</si>
  <si>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</si>
  <si>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</si>
  <si>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</si>
  <si>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</si>
  <si>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</si>
  <si>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</si>
  <si>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</si>
  <si>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</si>
  <si>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</si>
  <si>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</si>
  <si>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</si>
  <si>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</si>
  <si>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</si>
  <si>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</si>
  <si>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</si>
  <si>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</si>
  <si>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</si>
  <si>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</si>
  <si>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</si>
  <si>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</si>
  <si>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</si>
  <si>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</si>
  <si>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</si>
  <si>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</si>
  <si>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</si>
  <si>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</si>
  <si>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</si>
  <si>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</si>
  <si>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</si>
  <si>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</si>
  <si>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</si>
  <si>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</si>
  <si>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</si>
  <si>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</si>
  <si>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</si>
  <si>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</si>
  <si>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</si>
  <si>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</si>
  <si>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</si>
  <si>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</si>
  <si>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</si>
  <si>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</si>
  <si>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</si>
  <si>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</si>
  <si>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</si>
  <si>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</si>
  <si>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</si>
  <si>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</si>
  <si>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</si>
  <si>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</si>
  <si>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</si>
  <si>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</si>
  <si>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</si>
  <si>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</si>
  <si>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</si>
  <si>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</si>
  <si>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</si>
  <si>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</si>
  <si>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</si>
  <si>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</si>
  <si>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</si>
  <si>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</si>
  <si>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</si>
  <si>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</si>
  <si>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</si>
  <si>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</si>
  <si>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</si>
  <si>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</si>
  <si>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</si>
  <si>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</si>
  <si>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</si>
  <si>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</si>
  <si>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</si>
  <si>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</si>
  <si>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</si>
  <si>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</si>
  <si>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</si>
  <si>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</si>
  <si>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</si>
  <si>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</si>
  <si>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</si>
  <si>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</si>
  <si>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</si>
  <si>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</si>
  <si>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</si>
  <si>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</si>
  <si>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</si>
  <si>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</si>
  <si>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</si>
  <si>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</si>
  <si>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</si>
  <si>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</si>
  <si>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</si>
  <si>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</si>
  <si>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</si>
  <si>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</si>
  <si>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</si>
  <si>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</si>
  <si>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</si>
  <si>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</si>
  <si>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</si>
  <si>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</si>
  <si>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</si>
  <si>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</si>
  <si>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</si>
  <si>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</si>
  <si>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</si>
  <si>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</si>
  <si>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</si>
  <si>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</si>
  <si>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</si>
  <si>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</si>
  <si>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</si>
  <si>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</si>
  <si>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</si>
  <si>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</si>
  <si>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</si>
  <si>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</si>
  <si>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</si>
  <si>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</si>
  <si>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</si>
  <si>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</si>
  <si>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</si>
  <si>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</si>
  <si>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</si>
  <si>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</si>
  <si>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</si>
  <si>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</si>
  <si>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</si>
  <si>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</si>
  <si>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</si>
  <si>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</si>
  <si>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</si>
  <si>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</si>
  <si>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</si>
  <si>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</si>
  <si>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</si>
  <si>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</si>
  <si>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</si>
  <si>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</si>
  <si>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</si>
  <si>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</si>
  <si>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</si>
  <si>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</si>
  <si>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</si>
  <si>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</si>
  <si>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</si>
  <si>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</si>
  <si>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</si>
  <si>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</si>
  <si>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</si>
  <si>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</si>
  <si>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</si>
  <si>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</si>
  <si>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</si>
  <si>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</si>
  <si>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</si>
  <si>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</si>
  <si>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</si>
  <si>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</si>
  <si>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</si>
  <si>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</si>
  <si>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</si>
  <si>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</si>
  <si>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</si>
  <si>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</si>
  <si>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</si>
  <si>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</si>
  <si>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</si>
  <si>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</si>
  <si>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</si>
  <si>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</si>
  <si>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</si>
  <si>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</si>
  <si>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</si>
  <si>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</si>
  <si>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</si>
  <si>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</si>
  <si>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</si>
  <si>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</si>
  <si>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</si>
  <si>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</si>
  <si>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</si>
  <si>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</si>
  <si>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</si>
  <si>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</si>
  <si>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</si>
  <si>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</si>
  <si>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</si>
  <si>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</si>
  <si>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</si>
  <si>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</si>
  <si>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</si>
  <si>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</si>
  <si>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</si>
  <si>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</si>
  <si>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</si>
  <si>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</si>
  <si>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</si>
  <si>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</si>
  <si>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</si>
  <si>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</si>
  <si>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</si>
  <si>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</si>
  <si>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</si>
  <si>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</si>
  <si>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</si>
  <si>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</si>
  <si>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</si>
  <si>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</si>
  <si>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</si>
  <si>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</si>
  <si>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</si>
  <si>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</si>
  <si>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</si>
  <si>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</si>
  <si>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</si>
  <si>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</si>
  <si>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</si>
  <si>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</si>
  <si>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</si>
  <si>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</si>
  <si>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</si>
  <si>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</si>
  <si>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</si>
  <si>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</si>
  <si>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</si>
  <si>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</si>
  <si>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</si>
  <si>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</si>
  <si>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</si>
  <si>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</si>
  <si>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</si>
  <si>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</si>
  <si>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</si>
  <si>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</si>
  <si>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</si>
  <si>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</si>
  <si>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</si>
  <si>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</si>
  <si>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</si>
  <si>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</si>
  <si>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</si>
  <si>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</si>
  <si>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</si>
  <si>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</si>
  <si>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</si>
  <si>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</si>
  <si>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</si>
  <si>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</si>
  <si>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</si>
  <si>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</si>
  <si>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</si>
  <si>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</si>
  <si>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</si>
  <si>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</si>
  <si>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</si>
  <si>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</si>
  <si>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</si>
  <si>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</si>
  <si>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</si>
  <si>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</si>
  <si>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</si>
  <si>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</si>
  <si>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</si>
  <si>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</si>
  <si>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</si>
  <si>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</si>
  <si>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</si>
  <si>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</si>
  <si>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</si>
  <si>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</si>
  <si>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</si>
  <si>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</si>
  <si>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</si>
  <si>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</si>
  <si>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</si>
  <si>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</si>
  <si>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</si>
  <si>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</si>
  <si>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</si>
  <si>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</si>
  <si>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</si>
  <si>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</si>
  <si>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</si>
  <si>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</si>
  <si>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</si>
  <si>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</si>
  <si>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</si>
  <si>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</si>
  <si>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</si>
  <si>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</si>
  <si>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</si>
  <si>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</si>
  <si>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</si>
  <si>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</si>
  <si>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</si>
  <si>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</si>
  <si>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</si>
  <si>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</si>
  <si>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</si>
  <si>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</si>
  <si>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</si>
  <si>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</si>
  <si>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</si>
  <si>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</si>
  <si>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</si>
  <si>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</si>
  <si>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</si>
  <si>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</si>
  <si>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</si>
  <si>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</si>
  <si>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</si>
  <si>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</si>
  <si>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</si>
  <si>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</si>
  <si>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</si>
  <si>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</si>
  <si>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</si>
  <si>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</si>
  <si>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</si>
  <si>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</si>
  <si>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</si>
  <si>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</si>
  <si>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</si>
  <si>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</si>
  <si>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</si>
  <si>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</si>
  <si>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</si>
  <si>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</si>
  <si>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</si>
  <si>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</si>
  <si>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</si>
  <si>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</si>
  <si>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</si>
  <si>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</si>
  <si>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</si>
  <si>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</si>
  <si>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</si>
  <si>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</si>
  <si>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</si>
  <si>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</si>
  <si>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</si>
  <si>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</si>
  <si>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</si>
  <si>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</si>
  <si>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</si>
  <si>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</si>
  <si>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</si>
  <si>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</si>
  <si>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</si>
  <si>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</si>
  <si>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</si>
  <si>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</si>
  <si>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</si>
  <si>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</si>
  <si>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</si>
  <si>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</si>
  <si>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</si>
  <si>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</si>
  <si>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</si>
  <si>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</si>
  <si>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</si>
  <si>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</si>
  <si>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</si>
  <si>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</si>
  <si>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</si>
  <si>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</si>
  <si>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</si>
  <si>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</si>
  <si>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</si>
  <si>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</si>
  <si>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</si>
  <si>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</si>
  <si>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</si>
  <si>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</si>
  <si>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</si>
  <si>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</si>
  <si>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</si>
  <si>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</si>
  <si>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</si>
  <si>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</si>
  <si>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</si>
  <si>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</si>
  <si>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</si>
  <si>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</si>
  <si>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</si>
  <si>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</si>
  <si>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</si>
  <si>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</si>
  <si>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</si>
  <si>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</si>
  <si>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</si>
  <si>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</si>
  <si>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</si>
  <si>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</si>
  <si>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</si>
  <si>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</si>
  <si>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</si>
  <si>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</si>
  <si>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</si>
  <si>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</si>
  <si>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</si>
  <si>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</si>
  <si>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</si>
  <si>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</si>
  <si>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</si>
  <si>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</si>
  <si>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</si>
  <si>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</si>
  <si>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</si>
  <si>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</si>
  <si>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</si>
  <si>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</si>
  <si>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</si>
  <si>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</si>
  <si>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</si>
  <si>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</si>
  <si>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</si>
  <si>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</si>
  <si>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</si>
  <si>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</si>
  <si>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</si>
  <si>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</si>
  <si>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</si>
  <si>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</si>
  <si>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</si>
  <si>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</si>
  <si>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</si>
  <si>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</si>
  <si>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</si>
  <si>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</si>
  <si>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</si>
  <si>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</si>
  <si>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</si>
  <si>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</si>
  <si>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</si>
  <si>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</si>
  <si>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</si>
  <si>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</si>
  <si>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</si>
  <si>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</si>
  <si>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</si>
  <si>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</si>
  <si>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</si>
  <si>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</si>
  <si>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</si>
  <si>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</si>
  <si>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</si>
  <si>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</si>
  <si>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</si>
  <si>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</si>
  <si>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</si>
  <si>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</si>
  <si>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</si>
  <si>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</si>
  <si>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</si>
  <si>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</si>
  <si>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</si>
  <si>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</si>
  <si>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</si>
  <si>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</si>
  <si>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</si>
  <si>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</si>
  <si>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</si>
  <si>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</si>
  <si>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</si>
  <si>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</si>
  <si>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</si>
  <si>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</si>
  <si>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</si>
  <si>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</si>
  <si>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</si>
  <si>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</si>
  <si>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</si>
  <si>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</si>
  <si>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</si>
  <si>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</si>
  <si>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</si>
  <si>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</si>
  <si>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</si>
  <si>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</si>
  <si>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</si>
  <si>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</si>
  <si>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</si>
  <si>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</si>
  <si>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</si>
  <si>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</si>
  <si>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</si>
  <si>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</si>
  <si>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</si>
  <si>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</si>
  <si>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</si>
  <si>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</si>
  <si>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</si>
  <si>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</si>
  <si>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</si>
  <si>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</si>
  <si>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</si>
  <si>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</si>
  <si>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</si>
  <si>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</si>
  <si>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</si>
  <si>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</si>
  <si>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</si>
  <si>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</si>
  <si>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</si>
  <si>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</si>
  <si>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</si>
  <si>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</si>
  <si>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</si>
  <si>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</si>
  <si>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</si>
  <si>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</si>
  <si>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</si>
  <si>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</si>
  <si>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</si>
  <si>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</si>
  <si>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</si>
  <si>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</si>
  <si>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</si>
  <si>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</si>
  <si>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</si>
  <si>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</si>
  <si>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</si>
  <si>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</si>
  <si>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</si>
  <si>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</si>
  <si>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</si>
  <si>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</si>
  <si>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</si>
  <si>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</si>
  <si>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</si>
  <si>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</si>
  <si>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</si>
  <si>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</si>
  <si>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</si>
  <si>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</si>
  <si>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</si>
  <si>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</si>
  <si>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</si>
  <si>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</si>
  <si>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</si>
  <si>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</si>
  <si>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</si>
  <si>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</si>
  <si>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</si>
  <si>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</si>
  <si>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</si>
  <si>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</si>
  <si>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</si>
  <si>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</si>
  <si>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</si>
  <si>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</si>
  <si>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</si>
  <si>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</si>
  <si>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</si>
  <si>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</si>
  <si>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</si>
  <si>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</si>
  <si>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</si>
  <si>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</si>
  <si>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</si>
  <si>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</si>
  <si>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</si>
  <si>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</si>
  <si>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</si>
  <si>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</si>
  <si>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</si>
  <si>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</si>
  <si>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</si>
  <si>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</si>
  <si>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</si>
  <si>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</si>
  <si>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</si>
  <si>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</si>
  <si>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</si>
  <si>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</si>
  <si>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</si>
  <si>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</si>
  <si>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</si>
  <si>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</si>
  <si>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</si>
  <si>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</si>
  <si>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</si>
  <si>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</si>
  <si>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</si>
  <si>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</si>
  <si>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</si>
  <si>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</si>
  <si>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</si>
  <si>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</si>
  <si>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</si>
  <si>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</si>
  <si>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</si>
  <si>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</si>
  <si>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</si>
  <si>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</si>
  <si>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</si>
  <si>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</si>
  <si>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</si>
  <si>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</si>
  <si>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</si>
  <si>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</si>
  <si>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</si>
  <si>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</si>
  <si>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</si>
  <si>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</si>
  <si>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</si>
  <si>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</si>
  <si>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</si>
  <si>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</si>
  <si>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</si>
  <si>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</si>
  <si>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</si>
  <si>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</si>
  <si>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</si>
  <si>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</si>
  <si>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</si>
  <si>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</si>
  <si>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</si>
  <si>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</si>
  <si>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</si>
  <si>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</si>
  <si>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</si>
  <si>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</si>
  <si>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</si>
  <si>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</si>
  <si>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</si>
  <si>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</si>
  <si>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</si>
  <si>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</si>
  <si>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</si>
  <si>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</si>
  <si>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</si>
  <si>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</si>
  <si>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</si>
  <si>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</si>
  <si>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</si>
  <si>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</si>
  <si>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</si>
  <si>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</si>
  <si>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</si>
  <si>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</si>
  <si>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</si>
  <si>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</si>
  <si>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</si>
  <si>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</si>
  <si>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</si>
  <si>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</si>
  <si>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</si>
  <si>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</si>
  <si>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</si>
  <si>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</si>
  <si>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</si>
  <si>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</si>
  <si>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</si>
  <si>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</si>
  <si>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</si>
  <si>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</si>
  <si>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</si>
  <si>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</si>
  <si>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</si>
  <si>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</si>
  <si>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</si>
  <si>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</si>
  <si>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</si>
  <si>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</si>
  <si>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</si>
  <si>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</si>
  <si>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</si>
  <si>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</si>
  <si>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</si>
  <si>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</si>
  <si>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</si>
  <si>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</si>
  <si>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</si>
  <si>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</si>
  <si>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</si>
  <si>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</si>
  <si>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</si>
  <si>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</si>
  <si>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</si>
  <si>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</si>
  <si>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</si>
  <si>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</si>
  <si>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</si>
  <si>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</si>
  <si>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</si>
  <si>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</si>
  <si>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</si>
  <si>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</si>
  <si>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</si>
  <si>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</si>
  <si>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</si>
  <si>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</si>
  <si>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</si>
  <si>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</si>
  <si>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</si>
  <si>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</si>
  <si>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</si>
  <si>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</si>
  <si>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</si>
  <si>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</si>
  <si>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</si>
  <si>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</si>
  <si>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</si>
  <si>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</si>
  <si>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</si>
  <si>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</si>
  <si>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</si>
  <si>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</si>
  <si>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</si>
  <si>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</si>
  <si>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</si>
  <si>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</si>
  <si>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</si>
  <si>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</si>
  <si>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</si>
  <si>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</si>
  <si>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</si>
  <si>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</si>
  <si>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</si>
  <si>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</si>
  <si>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</si>
  <si>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</si>
  <si>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</si>
  <si>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</si>
  <si>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</si>
  <si>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</si>
  <si>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</si>
  <si>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</si>
  <si>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</si>
  <si>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</si>
  <si>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</si>
  <si>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</si>
  <si>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</si>
  <si>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</si>
  <si>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</si>
  <si>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</si>
  <si>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</si>
  <si>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</si>
  <si>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</si>
  <si>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</si>
  <si>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</si>
  <si>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</si>
  <si>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</si>
  <si>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</si>
  <si>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</si>
  <si>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</si>
  <si>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</si>
  <si>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</si>
  <si>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</si>
  <si>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</si>
  <si>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</si>
  <si>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</si>
  <si>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</si>
  <si>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</si>
  <si>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</si>
  <si>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</si>
  <si>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</si>
  <si>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</si>
  <si>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</si>
  <si>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</si>
  <si>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</si>
  <si>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</si>
  <si>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</si>
  <si>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</si>
  <si>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</si>
  <si>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</si>
  <si>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</si>
  <si>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</si>
  <si>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</si>
  <si>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</si>
  <si>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</si>
  <si>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</si>
  <si>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</si>
  <si>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</si>
  <si>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</si>
  <si>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</si>
  <si>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</si>
  <si>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</si>
  <si>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</si>
  <si>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</si>
  <si>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</si>
  <si>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</si>
  <si>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</si>
  <si>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</si>
  <si>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</si>
  <si>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</si>
  <si>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</si>
  <si>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</si>
  <si>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</si>
  <si>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</si>
  <si>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</si>
  <si>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</si>
  <si>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</si>
  <si>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</si>
  <si>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</si>
  <si>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</si>
  <si>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</si>
  <si>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</si>
  <si>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</si>
  <si>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</si>
  <si>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</si>
  <si>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</si>
  <si>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</si>
  <si>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</si>
  <si>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</si>
  <si>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</si>
  <si>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</si>
  <si>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</si>
  <si>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</si>
  <si>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</si>
  <si>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</si>
  <si>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</si>
  <si>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</si>
  <si>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</si>
  <si>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</si>
  <si>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</si>
  <si>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</si>
  <si>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</si>
  <si>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</si>
  <si>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</si>
  <si>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</si>
  <si>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</si>
  <si>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</si>
  <si>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</si>
  <si>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</si>
  <si>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</si>
  <si>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</si>
  <si>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</si>
  <si>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</si>
  <si>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</si>
  <si>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</si>
  <si>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</si>
  <si>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</si>
  <si>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</si>
  <si>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</si>
  <si>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</si>
  <si>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</si>
  <si>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</si>
  <si>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</si>
  <si>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</si>
  <si>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</si>
  <si>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</si>
  <si>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</si>
  <si>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</si>
  <si>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</si>
  <si>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</si>
  <si>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</si>
  <si>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</si>
  <si>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</si>
  <si>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</si>
  <si>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</si>
  <si>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</si>
  <si>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</si>
  <si>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</si>
  <si>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</si>
  <si>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</si>
  <si>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</si>
  <si>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</si>
  <si>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</si>
  <si>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</si>
  <si>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</si>
  <si>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</si>
  <si>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</si>
  <si>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</si>
  <si>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</si>
  <si>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</si>
  <si>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</si>
  <si>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</si>
  <si>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</si>
  <si>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</si>
  <si>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</si>
  <si>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</si>
  <si>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</si>
  <si>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</si>
  <si>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</si>
  <si>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</si>
  <si>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</si>
  <si>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</si>
  <si>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</si>
  <si>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</si>
  <si>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</si>
  <si>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</si>
  <si>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</si>
  <si>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</si>
  <si>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</si>
  <si>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</si>
  <si>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</si>
  <si>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</si>
  <si>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</si>
  <si>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</si>
  <si>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</si>
  <si>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</si>
  <si>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</si>
  <si>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</si>
  <si>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</si>
  <si>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</si>
  <si>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</si>
  <si>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</si>
  <si>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</si>
  <si>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</si>
  <si>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</si>
  <si>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</si>
  <si>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</si>
  <si>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</si>
  <si>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</si>
  <si>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</si>
  <si>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</si>
  <si>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</si>
  <si>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</si>
  <si>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</si>
  <si>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</si>
  <si>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</si>
  <si>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</si>
  <si>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</si>
  <si>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</si>
  <si>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</si>
  <si>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</si>
  <si>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</si>
  <si>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</si>
  <si>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</si>
  <si>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</si>
  <si>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</si>
  <si>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</si>
  <si>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</si>
  <si>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</si>
  <si>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</si>
  <si>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</si>
  <si>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</si>
  <si>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</si>
  <si>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</si>
  <si>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</si>
  <si>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</si>
  <si>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</si>
  <si>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</si>
  <si>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</si>
  <si>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</si>
  <si>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</si>
  <si>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</si>
  <si>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</si>
  <si>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</si>
  <si>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</si>
  <si>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</si>
  <si>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</si>
  <si>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</si>
  <si>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</si>
  <si>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</si>
  <si>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</si>
  <si>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</si>
  <si>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</si>
  <si>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</si>
  <si>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</si>
  <si>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</si>
  <si>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</si>
  <si>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</si>
  <si>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</si>
  <si>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</si>
  <si>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</si>
  <si>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</si>
  <si>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</si>
  <si>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</si>
  <si>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</si>
  <si>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</si>
  <si>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</si>
  <si>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</si>
  <si>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</si>
  <si>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</si>
  <si>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</si>
  <si>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</si>
  <si>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</si>
  <si>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</si>
  <si>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</si>
  <si>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</si>
  <si>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</si>
  <si>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</si>
  <si>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</si>
  <si>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</si>
  <si>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</si>
  <si>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</si>
  <si>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</si>
  <si>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</si>
  <si>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</si>
  <si>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</si>
  <si>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</si>
  <si>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</si>
  <si>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</si>
  <si>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</si>
  <si>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</si>
  <si>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</si>
  <si>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</si>
  <si>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</si>
  <si>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</si>
  <si>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</si>
  <si>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</si>
  <si>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</si>
  <si>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</si>
  <si>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</si>
  <si>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</si>
  <si>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</si>
  <si>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</si>
  <si>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</si>
  <si>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</si>
  <si>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</si>
  <si>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</si>
  <si>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</si>
  <si>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</si>
  <si>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</si>
  <si>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</si>
  <si>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</si>
  <si>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</si>
  <si>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</si>
  <si>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</si>
  <si>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</si>
  <si>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</si>
  <si>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</si>
  <si>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</si>
  <si>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</si>
  <si>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</si>
  <si>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</si>
  <si>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</si>
  <si>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</si>
  <si>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</si>
  <si>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</si>
  <si>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</si>
  <si>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</si>
  <si>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</si>
  <si>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</si>
  <si>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</si>
  <si>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</si>
  <si>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</si>
  <si>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</si>
  <si>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</si>
  <si>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</si>
  <si>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</si>
  <si>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</si>
  <si>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</si>
  <si>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</si>
  <si>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</si>
  <si>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</si>
  <si>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</si>
  <si>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</si>
  <si>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</si>
  <si>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</si>
  <si>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</si>
  <si>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</si>
  <si>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</si>
  <si>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</si>
  <si>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</si>
  <si>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</si>
  <si>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</si>
  <si>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</si>
  <si>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</si>
  <si>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</si>
  <si>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</si>
  <si>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</si>
  <si>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</si>
  <si>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</si>
  <si>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</si>
  <si>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</si>
  <si>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</si>
  <si>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</si>
  <si>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</si>
  <si>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</si>
  <si>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</si>
  <si>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</si>
  <si>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</si>
  <si>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</si>
  <si>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</si>
  <si>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</si>
  <si>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</si>
  <si>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</si>
  <si>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</si>
  <si>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</si>
  <si>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</si>
  <si>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</si>
  <si>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</si>
  <si>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</si>
  <si>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</si>
  <si>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</si>
  <si>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</si>
  <si>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</si>
  <si>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</si>
  <si>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</si>
  <si>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</si>
  <si>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</si>
  <si>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</si>
  <si>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</si>
  <si>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</si>
  <si>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</si>
  <si>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</si>
  <si>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</si>
  <si>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</si>
  <si>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</si>
  <si>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</si>
  <si>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</si>
  <si>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</si>
  <si>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</si>
  <si>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</si>
  <si>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</si>
  <si>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</si>
  <si>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</si>
  <si>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</si>
  <si>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</si>
  <si>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</si>
  <si>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</si>
  <si>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</si>
  <si>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</si>
  <si>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</si>
  <si>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</si>
  <si>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</si>
  <si>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</si>
  <si>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</si>
  <si>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</si>
  <si>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</si>
  <si>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</si>
  <si>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</si>
  <si>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</si>
  <si>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</si>
  <si>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</si>
  <si>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</si>
  <si>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</si>
  <si>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</si>
  <si>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</si>
  <si>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</si>
  <si>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</si>
  <si>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</si>
  <si>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</si>
  <si>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</si>
  <si>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</si>
  <si>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</si>
  <si>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</si>
  <si>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</si>
  <si>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</si>
  <si>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</si>
  <si>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</si>
  <si>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</si>
  <si>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</si>
  <si>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</si>
  <si>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</si>
  <si>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</si>
  <si>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</si>
  <si>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</si>
  <si>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</si>
  <si>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</si>
  <si>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</si>
  <si>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</si>
  <si>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</si>
  <si>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</si>
  <si>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</si>
  <si>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</si>
  <si>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</si>
  <si>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</si>
  <si>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</si>
  <si>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</si>
  <si>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</si>
  <si>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</si>
  <si>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</si>
  <si>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</si>
  <si>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</si>
  <si>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</si>
  <si>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</si>
  <si>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</si>
  <si>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</si>
  <si>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</si>
  <si>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</si>
  <si>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</si>
  <si>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</si>
  <si>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</si>
  <si>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</si>
  <si>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</si>
  <si>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</si>
  <si>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</si>
  <si>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</si>
  <si>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</si>
  <si>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</si>
  <si>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</si>
  <si>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</si>
  <si>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</si>
  <si>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</si>
  <si>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</si>
  <si>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</si>
  <si>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</si>
  <si>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</si>
  <si>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</si>
  <si>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</si>
  <si>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</si>
  <si>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</si>
  <si>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</si>
  <si>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</si>
  <si>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</si>
  <si>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</si>
  <si>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</si>
  <si>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</si>
  <si>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</si>
  <si>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</si>
  <si>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</si>
  <si>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</si>
  <si>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</si>
  <si>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</si>
  <si>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</si>
  <si>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</si>
  <si>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</si>
  <si>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</si>
  <si>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</si>
  <si>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</si>
  <si>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</si>
  <si>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</si>
  <si>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</si>
  <si>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</si>
  <si>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</si>
  <si>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</si>
  <si>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</si>
  <si>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</si>
  <si>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</si>
  <si>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</si>
  <si>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</si>
  <si>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</si>
  <si>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</si>
  <si>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</si>
  <si>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</si>
  <si>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</si>
  <si>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</si>
  <si>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</si>
  <si>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</si>
  <si>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</si>
  <si>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</si>
  <si>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</si>
  <si>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</si>
  <si>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</si>
  <si>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</si>
  <si>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</si>
  <si>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</si>
  <si>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</si>
  <si>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</si>
  <si>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</si>
  <si>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</si>
  <si>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</si>
  <si>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</si>
  <si>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</si>
  <si>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</si>
  <si>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</si>
  <si>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</si>
  <si>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</si>
  <si>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</si>
  <si>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ETA 30 min</t>
  </si>
  <si>
    <t xml:space="preserve">no PCM </t>
  </si>
  <si>
    <t>ETA 40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</si>
  <si>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</si>
  <si>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</si>
  <si>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</si>
  <si>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</si>
  <si>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</si>
  <si>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</si>
  <si>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</si>
  <si>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</si>
  <si>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</si>
  <si>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</si>
  <si>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</si>
  <si>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</si>
  <si>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</si>
  <si>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</si>
  <si>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</si>
  <si>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</si>
  <si>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</si>
  <si>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</si>
  <si>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</si>
  <si>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20 mins</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</si>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</sst>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337.47178020833235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6.3956134261388797E-2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2.3226967590744607E-2</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46000.420206134258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46000.420206134258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46000.420206134258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46000.420206134258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46000.420206134258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46000.420206134258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46000.420206134258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46000.420206134258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46000.420206134258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46000.420206134258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46000.420206134258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46000.420206134258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46000.420206134258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46000.420206134258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46000.420206134258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46000.420206134258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46000.420206134258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46000.420206134258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46000.420206134258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46000.420206134258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46000.420206134258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46000.420206134258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46000.420206134258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46000.420206134258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46000.420206134258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46000.420206134258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46000.420206134258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46000.420206134258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46000.420206134258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46000.420206134258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46000.420206134258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46000.420206134258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46000.420206134258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46000.420206134258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46000.420206134258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46000.420206134258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46000.420206134258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46000.420206134258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46000.420206134258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46000.420206134258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46000.420206134258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46000.420206134258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46000.420206134258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46000.420206134258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46000.420206134258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46000.420206134258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46000.420206134258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46000.420206134258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46000.420206134258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46000.420206134258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46000.420206134258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46000.420206134258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46000.420206134258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46000.420206134258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46000.420206134258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46000.420206134258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46000.420206134258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46000.420206134258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46000.420206134258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46000.420206134258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46000.420206134258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46000.420206134258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46000.420206134258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46000.420206134258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46000.420206134258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46000.420206134258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46000.420206134258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46000.420206134258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46000.420206134258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46000.420206134258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46000.420206134258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46000.420206134258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46000.420206134258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46000.420206134258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46000.420206134258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46000.420206134258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46000.420206134258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46000.420206134258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46000.420206134258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46000.420206134258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46000.420206134258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46000.420206134258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46000.420206134258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46000.420206134258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46000.420206134258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46000.420206134258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46000.420206134258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46000.420206134258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46000.420206134258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46000.420206134258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46000.420206134258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46000.420206134258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46000.420206134258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46000.420206134258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46000.420206134258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46000.420206134258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46000.420206134258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46000.420206134258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46000.420206134258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46000.420206134258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46000.420206134258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46000.420206134258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46000.420206134258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46000.420206134258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46000.420206134258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46000.420206134258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46000.420206134258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46000.420206134258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46000.420206134258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46000.420206134258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46000.420206134258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46000.420206134258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46000.420206134258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46000.420206134258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46000.420206134258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46000.420206134258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46000.420206134258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46000.420206134258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46000.420206134258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46000.420206134258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46000.420206134258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46000.420206134258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46000.420206134258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46000.420206134258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46000.420206134258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46000.420206134258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46000.420206134258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46000.420206134258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46000.420206134258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46000.420206134258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46000.420206134258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46000.420206134258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46000.420206134258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46000.420206134258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46000.420206134258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46000.420206134258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46000.420206134258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46000.420206134258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46000.420206134258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46000.420206134258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46000.420206134258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46000.420206134258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46000.420206134258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46000.420206134258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46000.420206134258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46000.420206134258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46000.420206134258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46000.420206134258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46000.420206134258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46000.420206134258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46000.420206134258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46000.420206134258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46000.420206134258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46000.420206134258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46000.420206134258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46000.420206134258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46000.420206134258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46000.420206134258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46000.420206134258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46000.420206134258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46000.420206134258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46000.420206134258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46000.420206134258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46000.420206134258</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tabSelected="1"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175.42036817129701</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16.032787152777018</v>
      </c>
      <c r="H4" s="97">
        <v>45984.381168981483</v>
      </c>
      <c r="I4" s="18" t="str">
        <f>IFERROR(VLOOKUP(D4,DB!A:F,6,0),"")</f>
        <v>SCECO</v>
      </c>
      <c r="J4" s="18" t="str">
        <f>IFERROR(VLOOKUP(D4,DB!A:G,7,0),"")</f>
        <v>Vandalized</v>
      </c>
      <c r="K4" s="19" t="s">
        <v>39122</v>
      </c>
      <c r="L4" s="18" t="str">
        <f>IFERROR(VLOOKUP(D4,DB!A:I,9,0),"")</f>
        <v>Latis</v>
      </c>
    </row>
    <row r="5" spans="1:12" s="151" customFormat="1" ht="28.5" customHeight="1">
      <c r="A5" s="152" t="s">
        <v>39123</v>
      </c>
      <c r="B5" s="58" t="str">
        <f>IFERROR(VLOOKUP(D5,DB!A:K,11,0),"")</f>
        <v>R2</v>
      </c>
      <c r="C5" s="58">
        <v>1</v>
      </c>
      <c r="D5" s="58" t="s">
        <v>22828</v>
      </c>
      <c r="E5" s="81" t="s">
        <v>39124</v>
      </c>
      <c r="F5" s="71">
        <v>45997.355381944442</v>
      </c>
      <c r="G5" s="72">
        <f ca="1">IFERROR(NOW()-F5,"-")</f>
        <v>3.0648241898161359</v>
      </c>
      <c r="H5" s="71">
        <v>45997.339432870373</v>
      </c>
      <c r="I5" s="58" t="str">
        <f>IFERROR(VLOOKUP(D5,DB!A:F,6,0),"")</f>
        <v>SCECO</v>
      </c>
      <c r="J5" s="58" t="str">
        <f>IFERROR(VLOOKUP(D5,DB!A:G,7,0),"")</f>
        <v>Dead</v>
      </c>
      <c r="K5" s="82" t="s">
        <v>39125</v>
      </c>
      <c r="L5" s="58" t="str">
        <f>IFERROR(VLOOKUP(D5,DB!A:I,9,0),"")</f>
        <v>Latis</v>
      </c>
    </row>
    <row r="6" spans="1:12" ht="28.5" customHeight="1">
      <c r="A6" s="96" t="s">
        <v>39126</v>
      </c>
      <c r="B6" s="18" t="str">
        <f>IFERROR(VLOOKUP(D6,DB!A:K,11,0),"")</f>
        <v>R2</v>
      </c>
      <c r="C6" s="18">
        <v>1</v>
      </c>
      <c r="D6" s="18" t="s">
        <v>22354</v>
      </c>
      <c r="E6" s="81" t="s">
        <v>39106</v>
      </c>
      <c r="F6" s="97">
        <v>46000.293969907405</v>
      </c>
      <c r="G6" s="98">
        <f ca="1">IFERROR(NOW()-F6,"-")</f>
        <v>0.12623587963025784</v>
      </c>
      <c r="H6" s="97">
        <v>46000.288819444446</v>
      </c>
      <c r="I6" s="18" t="str">
        <f>IFERROR(VLOOKUP(D6,DB!A:F,6,0),"")</f>
        <v>SCECO</v>
      </c>
      <c r="J6" s="18" t="str">
        <f>IFERROR(VLOOKUP(D6,DB!A:G,7,0),"")</f>
        <v>Dead</v>
      </c>
      <c r="K6" s="19" t="s">
        <v>39127</v>
      </c>
      <c r="L6" s="18" t="str">
        <f>IFERROR(VLOOKUP(D6,DB!A:I,9,0),"")</f>
        <v>Latis</v>
      </c>
    </row>
    <row r="7" spans="1:12" ht="31.5" customHeight="1">
      <c r="A7" s="96" t="s">
        <v>39128</v>
      </c>
      <c r="B7" s="18" t="str">
        <f>IFERROR(VLOOKUP(D7,DB!A:K,11,0),"")</f>
        <v>R2</v>
      </c>
      <c r="C7" s="18">
        <v>2</v>
      </c>
      <c r="D7" s="18" t="s">
        <v>24611</v>
      </c>
      <c r="E7" s="81" t="s">
        <v>39106</v>
      </c>
      <c r="F7" s="97">
        <v>46000.368263888886</v>
      </c>
      <c r="G7" s="98">
        <f ca="1">IFERROR(NOW()-F7,"-")</f>
        <v>5.1941898149379995E-2</v>
      </c>
      <c r="H7" s="97">
        <v>46000.362013888887</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24651</v>
      </c>
      <c r="E8" s="81"/>
      <c r="F8" s="97"/>
      <c r="G8" s="98">
        <f ca="1">IFERROR(NOW()-F8,"-")</f>
        <v>46000.420205787035</v>
      </c>
      <c r="H8" s="97">
        <v>46000.361979166664</v>
      </c>
      <c r="I8" s="18" t="str">
        <f>IFERROR(VLOOKUP(D8,DB!A:F,6,0),"")</f>
        <v>SCECO</v>
      </c>
      <c r="J8" s="18" t="str">
        <f>IFERROR(VLOOKUP(D8,DB!A:G,7,0),"")</f>
        <v>Dead</v>
      </c>
      <c r="K8" s="19" t="s">
        <v>39131</v>
      </c>
      <c r="L8" s="18" t="str">
        <f>IFERROR(VLOOKUP(D8,DB!A:I,9,0),"")</f>
        <v>Latis</v>
      </c>
    </row>
    <row r="9" spans="1:12" ht="31.5" customHeight="1">
      <c r="A9" s="96"/>
      <c r="B9" s="18" t="str">
        <f>IFERROR(VLOOKUP(D9,DB!A:K,11,0),"")</f>
        <v/>
      </c>
      <c r="C9" s="18"/>
      <c r="D9" s="18"/>
      <c r="E9" s="81"/>
      <c r="F9" s="97"/>
      <c r="G9" s="98">
        <f ca="1">IFERROR(NOW()-F9,"-")</f>
        <v>46000.420205787035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46000.420205787035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46000.420206134258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46000.420206134258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46000.420206134258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46000.420206134258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46000.420206134258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46000.420206134258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46000.420206134258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46000.420206134258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46000.420206134258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46000.420206134258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46000.420206134258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46000.420206134258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46000.420206134258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46000.420206134258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46000.420206134258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46000.420206134258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46000.420206134258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46000.420206134258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46000.420206134258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46000.420206134258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46000.420206134258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46000.420206134258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46000.420206134258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46000.420206134258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46000.420206134258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46000.420206134258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46000.420206134258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46000.420206134258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46000.420206134258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46000.420206134258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46000.420206134258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46000.420206134258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46000.420206134258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46000.420206134258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46000.420206134258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46000.420206134258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46000.420206134258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46000.420206134258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46000.420206134258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46000.420206134258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46000.420206134258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46000.420206134258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46000.420206134258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46000.420206134258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46000.420206134258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46000.420206134258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46000.420206134258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46000.420206134258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46000.420206134258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46000.420206134258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46000.420206134258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46000.420206134258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46000.420206134258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46000.420206134258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46000.420206134258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46000.420206134258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46000.420206134258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46000.420206134258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46000.420206134258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46000.420206134258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46000.420206134258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46000.420206134258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46000.420206134258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46000.420206134258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46000.420206134258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46000.420206134258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46000.420206134258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46000.420206134258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46000.420206134258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46000.420206134258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46000.420206134258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46000.420206134258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46000.420206134258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46000.420206134258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46000.420206134258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46000.420206134258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46000.420206134258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46000.420206134258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46000.420206134258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46000.420206134258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46000.420206134258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46000.420206134258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46000.420206134258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46000.420206134258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46000.420206134258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46000.420206134258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46000.420206134258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46000.420206134258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46000.420206134258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46000.420206134258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46000.420206134258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46000.420206134258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46000.420206134258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46000.420206134258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46000.420206134258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46000.420206134258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46000.420206134258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46000.420206134258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46000.420206134258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46000.420206134258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46000.420206134258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46000.420206134258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46000.420206134258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46000.420206134258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46000.420206134258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46000.420206134258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46000.420206134258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46000.420206134258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46000.420206134258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46000.420206134258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46000.420206134258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46000.420206134258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46000.420206134258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46000.420206134258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46000.420206134258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46000.420206134258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46000.420206134258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46000.420206134258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46000.420206134258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46000.420206134258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46000.420206134258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46000.420206134258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46000.420206134258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46000.420206134258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46000.420206134258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46000.420206134258</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46000.420206134258</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46000.420206134258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46000.420206134258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46000.420206134258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46000.420206134258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46000.420206134258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46000.420206134258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46000.420206134258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46000.420206134258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46000.420206134258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46000.420206134258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46000.420206134258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46000.420206134258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46000.420206134258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46000.420206134258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46000.420206134258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46000.420206134258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46000.420206134258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46000.420206134258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46000.420206134258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46000.420206134258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46000.420206134258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46000.420206134258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46000.420206134258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46000.420206134258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46000.420206134258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46000.420206134258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46000.420206134258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46000.420206134258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46000.420206134258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46000.420206134258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46000.420206134258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46000.420206134258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46000.420206134258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46000.420206134258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46000.420206134258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46000.420206134258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46000.420206134258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46000.420206134258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46000.420206134258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46000.420206134258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46000.420206134258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46000.420206134258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46000.420206134258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46000.420206134258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46000.420206134258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46000.420206134258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46000.420206134258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46000.420206134258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46000.420206134258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46000.420206134258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46000.420206134258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46000.420206134258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46000.420206134258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46000.420206134258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46000.420206134258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46000.420206134258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46000.420206134258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46000.420206134258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46000.420206134258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46000.420206134258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46000.420206134258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46000.420206134258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46000.420206134258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46000.420206134258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46000.420206134258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46000.420206134258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46000.420206134258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46000.420206134258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46000.420206134258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46000.420206134258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46000.420206134258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46000.420206134258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46000.420206134258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46000.420206134258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46000.420206134258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46000.420206134258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46000.420206134258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46000.420206134258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46000.420206134258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46000.420206134258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46000.420206134258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46000.420206134258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46000.420206134258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46000.420206134258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46000.420206134258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46000.420206134258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46000.420206134258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46000.420206134258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46000.420206134258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46000.420206134258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46000.420206134258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46000.420206134258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46000.420206134258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46000.420206134258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46000.420206134258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46000.420206134258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46000.420206134258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46000.420206134258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46000.420206134258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46000.420206134258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46000.420206134258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46000.420206134258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46000.420206134258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46000.420206134258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46000.420206134258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46000.420206134258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46000.420206134258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46000.420206134258</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46000.420206134258</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46000.420206134258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46000.420206134258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46000.420206134258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46000.420206134258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46000.420206134258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46000.420206134258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46000.420206134258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46000.420206134258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46000.420206134258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46000.420206134258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46000.420206134258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46000.420206134258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46000.420206134258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46000.420206134258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46000.420206134258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46000.420206134258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46000.420206134258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46000.420206134258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46000.420206134258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46000.420206134258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46000.420206134258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46000.420206134258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46000.420206134258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46000.420206134258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46000.420206134258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46000.420206134258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46000.420206134258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46000.420206134258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46000.420206134258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46000.420206134258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46000.420206134258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46000.420206134258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46000.420206134258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46000.420206134258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46000.420206134258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46000.420206134258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46000.420206134258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46000.420206134258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46000.420206134258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46000.420206134258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46000.420206134258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46000.420206134258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46000.420206134258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46000.420206134258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46000.420206134258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46000.420206134258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46000.420206134258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46000.420206134258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46000.420206134258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46000.420206134258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46000.420206134258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46000.420206134258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46000.420206134258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46000.420206134258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46000.420206134258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46000.420206134258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46000.420206134258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46000.420206134258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46000.420206134258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46000.420206134258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46000.420206134258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46000.420206134258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46000.420206134258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46000.420206134258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46000.420206134258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46000.420206134258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46000.420206134258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46000.420206134258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46000.420206134258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46000.420206134258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46000.420206134258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46000.420206134258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46000.420206134258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46000.420206134258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46000.420206134258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46000.420206134258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46000.420206134258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46000.420206134258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46000.420206134258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46000.420206134258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46000.420206134258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46000.420206134258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46000.420206134258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46000.420206134258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46000.420206134258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46000.420206134258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46000.420206134258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46000.420206134258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46000.420206134258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46000.420206134258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46000.420206134258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46000.420206134258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46000.420206134258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46000.420206134258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46000.420206134258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46000.420206134258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46000.420206134258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46000.420206134258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46000.420206134258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46000.420206134258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46000.420206134258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46000.420206134258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46000.420206134258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46000.420206134258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46000.420206134258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46000.420206134258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46000.420206134258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46000.420206134258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46000.420206134258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46000.420206134258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46000.420206134258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46000.420206134258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46000.420206134258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46000.420206134258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46000.420206134258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46000.420206134258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46000.420206134258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46000.420206134258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46000.420206134258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46000.420206134258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46000.420206134258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46000.420206134258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46000.420206134258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46000.420206134258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46000.420206134258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46000.420206134258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46000.420206134258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46000.420206134258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46000.420206134258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46000.420206134258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46000.420206134258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46000.420206134258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46000.420206134258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46000.420206134258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46000.420206134258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46000.420206134258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46000.420206134258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46000.420206134258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46000.420206134258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46000.420206134258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46000.420206134258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46000.420206134258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46000.420206134258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46000.420206134258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46000.420206134258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46000.420206134258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46000.420206134258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46000.420206134258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46000.420206134258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46000.420206134258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46000.420206134258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46000.420206134258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46000.420206134258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46000.420206134258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46000.420206134258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46000.420206134258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46000.420206134258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46000.420206134258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46000.420206134258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46000.420206134258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46000.420206134258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46000.420206134258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46000.420206134258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46000.420206134258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46000.420206134258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46000.420206134258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46000.420206134258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46000.420206134258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46000.420206134258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46000.420206134258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46000.420206134258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46000.420206134258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46000.420206134258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46000.420206134258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46000.420206134258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46000.420206134258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46000.420206134258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46000.420206134258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46000.420206134258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46000.420206134258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46000.420206134258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46000.420206134258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46000.420206134258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46000.420206134258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46000.420206134258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46000.420206134258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46000.420206134258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46000.420206134258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46000.420206134258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46000.420206134258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46000.420206134258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46000.420206134258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46000.420206134258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46000.420206134258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46000.420206134258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46000.420206134258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46000.420206134258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46000.420206134258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46000.420206134258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46000.420206134258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46000.420206134258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46000.420206134258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46000.420206134258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46000.420206134258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46000.420206134258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46000.420206134258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46000.420206134258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46000.420206134258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46000.420206134258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46000.420206134258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46000.420206134258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46000.420206134258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46000.420206134258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46000.420206134258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46000.420206134258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46000.420206134258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46000.420206134258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46000.420206134258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46000.420206134258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46000.420206134258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46000.420206134258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46000.420206134258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46000.420206134258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46000.420206134258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46000.420206134258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46000.420206134258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46000.420206134258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46000.420206134258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46000.420206134258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46000.420206134258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46000.420206134258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46000.420206134258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46000.420206134258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46000.420206134258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46000.420206134258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46000.420206134258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46000.420206134258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46000.420206134258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46000.420206134258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46000.420206134258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46000.420206134258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46000.420206134258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46000.420206134258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46000.420206134258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46000.420206134258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46000.420206134258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46000.420206134258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46000.420206134258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46000.420206134258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46000.420206134258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46000.420206134258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46000.420206134258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46000.420206134258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46000.420206134258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46000.420206134258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46000.420206134258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46000.420206134258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46000.420206134258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46000.420206134258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46000.420206134258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46000.420206134258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46000.420206134258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46000.420206134258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46000.420206134258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46000.420206134258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46000.420206134258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46000.420206134258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46000.420206134258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46000.420206134258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46000.420206134258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46000.420206134258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46000.420206134258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46000.420206134258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46000.420206134258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46000.420206134258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46000.420206134258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46000.420206134258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46000.420206134258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46000.420206134258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46000.420206134258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46000.420206134258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46000.420206134258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46000.420206134258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46000.420206134258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46000.420206134258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46000.420206134258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46000.420206134258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46000.420206134258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46000.420206134258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46000.420206134258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46000.420206134258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46000.420206134258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46000.420206134258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46000.420206134258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46000.420206134258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46000.420206134258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46000.420206134258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46000.420206134258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46000.420206134258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46000.420206134258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46000.420206134258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46000.420206134258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46000.420206134258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46000.420206134258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46000.420206134258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46000.420206134258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46000.420206134258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46000.420206134258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46000.420206134258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46000.420206134258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46000.420206134258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46000.420206134258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46000.420206134258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46000.420206134258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46000.420206134258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46000.420206134258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46000.420206134258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46000.420206134258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46000.420206134258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46000.420206134258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46000.420206134258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46000.420206134258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46000.420206134258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46000.420206134258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46000.420206134258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46000.420206134258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46000.420206134258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46000.420206134258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46000.420206134258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46000.420206134258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46000.420206134258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46000.420206134258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46000.420206134258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46000.420206134258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46000.420206134258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46000.420206134258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46000.420206134258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46000.420206134258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46000.420206134258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46000.420206134258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46000.420206134258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46000.420206134258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46000.420206134258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46000.420206134258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46000.420206134258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46000.420206134258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46000.420206134258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46000.420206134258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46000.420206134258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46000.420206134258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46000.420206134258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46000.420206134258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46000.420206134258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46000.420206134258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46000.420206134258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46000.420206134258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46000.420206134258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46000.420206134258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46000.420206134258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46000.420206134258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46000.420206134258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46000.420206134258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46000.420206134258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46000.420206134258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46000.420206134258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46000.420206134258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46000.420206134258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46000.420206134258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46000.420206134258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46000.420206134258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46000.420206134258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46000.420206134258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46000.420206134258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46000.420206134258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46000.420206134258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46000.420206134258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46000.420206134258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46000.420206134258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46000.420206134258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46000.420206134258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46000.420206134258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46000.420206134258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46000.420206134258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46000.420206134258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46000.420206134258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46000.420206134258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46000.420206134258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46000.420206134258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46000.420206134258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46000.420206134258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46000.420206134258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46000.420206134258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46000.420206134258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46000.420206134258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46000.420206134258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46000.420206134258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46000.420206134258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46000.420206134258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46000.420206134258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46000.420206134258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46000.420206134258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46000.420206134258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46000.420206134258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46000.420206134258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46000.420206134258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46000.420206134258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46000.420206134258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46000.420206134258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46000.420206134258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46000.420206134258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46000.420206134258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46000.420206134258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46000.420206134258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46000.420206134258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46000.420206134258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46000.420206134258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46000.420206134258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46000.420206134258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46000.420206134258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46000.420206134258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46000.420206134258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46000.420206134258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46000.420206134258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46000.420206134258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46000.420206134258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46000.420206134258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46000.420206134258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46000.420206134258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46000.420206134258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46000.420206134258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46000.420206134258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46000.420206134258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46000.420206134258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46000.420206134258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46000.420206134258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46000.420206134258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46000.420206134258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46000.420206134258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46000.420206134258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46000.420206134258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46000.420206134258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46000.420206134258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46000.420206134258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46000.420206134258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46000.420206134258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46000.420206134258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46000.420206134258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46000.420206134258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46000.420206134258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46000.420206134258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46000.420206134258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46000.420206134258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46000.420206134258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46000.420206134258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46000.420206134258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46000.420206134258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46000.420206134258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46000.420206134258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46000.420206134258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46000.420206134258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46000.420206134258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46000.420206134258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46000.420206134258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46000.420206134258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46000.420206134258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46000.420206134258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46000.420206134258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46000.420206134258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46000.420206134258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46000.420206134258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46000.420206134258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46000.420206134258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46000.420206134258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46000.420206134258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46000.420206134258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46000.420206134258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46000.420206134258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46000.420206134258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46000.420206134258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46000.420206134258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46000.420206134258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46000.420206134258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46000.420206134258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46000.420206134258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46000.420206134258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46000.420206134258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46000.420206134258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46000.420206134258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46000.420206134258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46000.420206134258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46000.420206134258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46000.420206134258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46000.420206134258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46000.420206134258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46000.420206134258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46000.420206134258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46000.420206134258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46000.420206134258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46000.420206134258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46000.420206134258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46000.420206134258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46000.420206134258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46000.420206134258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46000.420206134258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46000.420206134258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46000.420206134258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46000.420206134258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46000.420206134258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46000.420206134258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46000.420206134258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46000.420206134258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46000.420206134258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46000.420206134258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46000.420206134258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46000.420206134258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46000.420206134258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46000.420206134258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46000.420206134258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46000.420206134258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46000.420206134258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46000.420206134258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46000.420206134258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46000.420206134258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46000.420206134258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46000.420206134258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46000.420206134258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46000.420206134258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46000.420206134258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46000.420206134258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46000.420206134258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46000.420206134258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46000.420206134258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46000.420206134258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46000.420206134258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46000.420206134258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46000.420206134258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46000.420206134258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46000.420206134258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46000.420206134258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46000.420206134258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46000.420206134258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46000.420206134258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46000.420206134258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46000.420206134258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46000.420206134258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46000.420206134258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46000.420206134258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46000.420206134258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46000.420206134258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46000.420206134258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46000.420206134258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46000.420206134258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46000.420206134258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46000.420206134258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46000.420206134258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46000.420206134258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46000.420206134258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46000.420206134258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46000.420206134258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46000.420206134258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46000.420206134258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46000.420206134258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46000.420206134258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46000.420206134258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46000.420206134258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46000.420206134258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46000.420206134258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46000.420206134258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46000.420206134258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46000.420206134258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46000.420206134258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46000.420206134258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46000.420206134258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46000.420206134258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46000.420206134258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46000.420206134258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46000.420206134258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46000.420206134258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46000.420206134258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46000.420206134258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46000.420206134258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46000.420206134258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46000.420206134258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46000.420206134258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46000.420206134258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46000.420206134258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46000.420206134258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46000.420206134258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46000.420206134258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46000.420206134258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46000.420206134258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46000.420206134258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46000.420206134258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46000.420206134258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46000.420206134258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46000.420206134258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46000.420206134258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46000.420206134258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46000.420206134258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46000.420206134258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46000.420206134258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46000.420206134258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46000.420206134258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46000.420206134258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46000.420206134258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46000.420206134258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46000.420206134258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46000.420206134258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46000.420206134258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46000.420206134258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46000.420206134258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46000.420206134258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46000.420206134258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46000.420206134258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46000.420206134258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46000.420206134258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46000.420206134258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46000.420206134258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46000.420206134258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46000.420206134258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46000.420206134258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46000.420206134258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46000.420206134258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46000.420206134258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46000.420206134258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46000.420206134258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46000.420206134258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46000.420206134258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46000.420206134258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46000.420206134258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46000.420206134258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46000.420206134258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46000.420206134258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46000.420206134258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46000.420206134258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46000.420206134258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46000.420206134258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46000.420206134258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46000.420206134258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46000.420206134258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46000.420206134258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46000.420206134258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46000.420206134258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46000.420206134258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46000.420206134258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46000.420206134258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46000.420206134258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46000.420206134258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46000.420206134258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46000.420206134258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46000.420206134258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46000.420206134258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46000.420206134258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46000.420206134258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46000.420206134258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46000.420206134258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46000.420206134258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46000.420206134258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46000.420206134258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46000.420206134258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46000.420206134258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46000.420206134258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46000.420206134258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46000.420206134258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46000.420206134258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46000.420206134258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46000.420206134258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46000.420206134258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46000.420206134258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46000.420206134258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46000.420206134258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46000.420206134258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46000.420206134258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46000.420206134258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46000.420206134258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46000.420206134258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46000.420206134258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46000.420206134258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46000.420206134258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46000.420206134258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46000.420206134258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46000.420206134258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46000.420206134258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46000.420206134258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46000.420206134258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46000.420206134258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46000.420206134258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46000.420206134258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46000.420206134258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46000.420206134258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46000.420206134258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46000.420206134258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46000.420206134258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46000.420206134258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46000.420206134258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46000.420206134258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46000.420206134258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46000.420206134258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46000.420206134258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46000.420206134258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46000.420206134258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46000.420206134258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46000.420206134258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46000.420206134258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46000.420206134258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46000.420206134258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46000.420206134258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46000.420206134258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46000.420206134258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46000.420206134258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46000.420206134258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46000.420206134258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46000.420206134258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46000.420206134258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46000.420206134258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46000.420206134258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46000.420206134258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46000.420206134258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46000.420206134258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46000.420206134258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46000.420206134258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46000.420206134258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46000.420206134258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46000.420206134258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46000.420206134258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46000.420206134258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46000.420206134258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46000.420206134258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46000.420206134258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46000.420206134258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46000.420206134258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46000.420206134258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46000.420206134258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46000.420206134258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46000.420206134258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46000.420206134258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46000.420206134258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46000.420206134258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46000.420206134258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46000.420206134258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46000.420206134258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46000.420206134258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46000.420206134258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46000.420206134258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46000.420206134258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46000.420206134258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46000.420206134258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46000.420206134258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46000.420206134258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46000.420206134258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46000.420206134258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46000.420206134258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46000.420206134258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46000.420206134258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46000.420206134258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46000.420206134258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46000.420206134258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46000.420206134258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46000.420206134258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46000.420206134258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46000.420206134258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46000.420206134258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46000.420206134258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46000.420206134258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46000.420206134258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46000.420206134258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46000.420206134258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46000.420206134258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46000.420206134258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46000.420206134258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46000.420206134258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46000.420206134258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46000.420206134258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46000.420206134258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46000.420206134258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46000.420206134258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46000.420206134258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46000.420206134258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46000.420206134258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46000.420206134258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46000.420206134258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46000.420206134258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46000.420206134258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46000.420206134258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46000.420206134258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46000.420206134258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46000.420206134258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46000.420206134258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46000.420206134258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46000.420206134258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46000.420206134258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46000.420206134258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46000.420206134258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46000.420206134258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46000.420206134258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46000.420206134258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46000.420206134258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46000.420206134258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46000.420206134258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46000.420206134258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46000.420206134258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46000.420206134258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46000.420206134258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46000.420206134258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46000.420206134258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46000.420206134258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46000.420206134258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46000.420206134258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46000.420206134258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46000.420206134258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46000.420206134258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46000.420206134258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46000.420206134258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46000.420206134258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46000.420206134258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46000.420206134258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46000.420206134258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46000.420206134258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46000.420206134258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46000.420206134258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46000.420206134258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46000.420206134258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46000.420206134258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46000.420206134258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46000.420206134258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46000.420206134258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46000.420206134258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46000.420206134258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46000.420206134258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46000.420206134258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46000.420206134258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46000.420206134258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46000.420206134258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46000.420206134258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46000.420206134258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46000.420206134258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46000.420206134258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46000.420206134258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46000.420206134258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46000.420206134258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46000.420206134258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46000.420206134258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46000.420206134258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46000.420206134258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46000.420206134258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46000.420206134258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46000.420206134258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46000.420206134258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46000.420206134258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46000.420206134258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46000.420206134258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46000.420206134258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46000.420206134258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46000.420206134258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46000.420206134258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46000.420206134258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46000.420206134258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46000.420206134258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46000.420206134258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46000.420206134258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46000.420206134258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46000.420206134258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46000.420206134258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46000.420206134258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46000.420206134258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46000.420206134258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46000.420206134258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46000.420206134258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46000.420206134258</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39132</v>
      </c>
      <c r="B2" s="87" t="str">
        <f>IFERROR(VLOOKUP(D2,DB!A:K,11,0),"")</f>
        <v>R4</v>
      </c>
      <c r="C2" s="89">
        <v>1</v>
      </c>
      <c r="D2" s="87" t="s">
        <v>35166</v>
      </c>
      <c r="E2" s="90" t="s">
        <v>39106</v>
      </c>
      <c r="F2" s="91">
        <v>45703.480717592596</v>
      </c>
      <c r="G2" s="92">
        <f ca="1">IFERROR(NOW()-F2,"")</f>
        <v>296.93948854166229</v>
      </c>
      <c r="H2" s="91">
        <v>45703.474768518521</v>
      </c>
      <c r="I2" s="91" t="str">
        <f>IFERROR(VLOOKUP(D2,DB!A:F,6,0),"")</f>
        <v>SCECO</v>
      </c>
      <c r="J2" s="91" t="str">
        <f>IFERROR(VLOOKUP(D2,DB!A:G,7,0),"")</f>
        <v>Dead</v>
      </c>
      <c r="K2" s="93" t="s">
        <v>39133</v>
      </c>
      <c r="L2" s="87" t="str">
        <f>IFERROR(VLOOKUP(D2,DB!A:I,9,0),"")</f>
        <v>Latis</v>
      </c>
    </row>
    <row r="3" spans="1:16" ht="19.5" customHeight="1">
      <c r="A3" s="107" t="s">
        <v>39134</v>
      </c>
      <c r="B3" s="107" t="str">
        <f>IFERROR(VLOOKUP(D3,DB!A:K,11,0),"")</f>
        <v>R4</v>
      </c>
      <c r="C3" s="89">
        <v>2</v>
      </c>
      <c r="D3" s="87" t="s">
        <v>32943</v>
      </c>
      <c r="E3" s="90" t="s">
        <v>39106</v>
      </c>
      <c r="F3" s="91">
        <v>45998.79414351852</v>
      </c>
      <c r="G3" s="92">
        <f t="shared" ref="G3:G4" ca="1" si="0">IFERROR(NOW()-F3,"")</f>
        <v>1.6260626157381921</v>
      </c>
      <c r="H3" s="91">
        <v>45998.664027777777</v>
      </c>
      <c r="I3" s="107" t="str">
        <f>IFERROR(VLOOKUP(D3,DB!A:F,6,0),"")</f>
        <v>SCECO</v>
      </c>
      <c r="J3" s="107" t="str">
        <f>IFERROR(VLOOKUP(D3,DB!A:G,7,0),"")</f>
        <v>Vandalized</v>
      </c>
      <c r="K3" s="93" t="s">
        <v>39135</v>
      </c>
      <c r="L3" s="87" t="str">
        <f>IFERROR(VLOOKUP(D3,DB!A:I,9,0),"")</f>
        <v>Latis</v>
      </c>
    </row>
    <row r="4" spans="1:16" ht="30.75">
      <c r="A4" s="107" t="s">
        <v>39136</v>
      </c>
      <c r="B4" s="107" t="str">
        <f>IFERROR(VLOOKUP(D4,DB!A:K,11,0),"")</f>
        <v>R4</v>
      </c>
      <c r="C4" s="89">
        <v>3</v>
      </c>
      <c r="D4" s="87" t="s">
        <v>36247</v>
      </c>
      <c r="E4" s="90" t="s">
        <v>39106</v>
      </c>
      <c r="F4" s="91"/>
      <c r="G4" s="92">
        <f t="shared" ca="1" si="0"/>
        <v>46000.420206134258</v>
      </c>
      <c r="H4" s="91">
        <v>45999.038888888892</v>
      </c>
      <c r="I4" s="107" t="str">
        <f>IFERROR(VLOOKUP(D4,DB!A:F,6,0),"")</f>
        <v>SCECO</v>
      </c>
      <c r="J4" s="107" t="str">
        <f>IFERROR(VLOOKUP(D4,DB!A:G,7,0),"")</f>
        <v>Dead</v>
      </c>
      <c r="K4" s="93" t="s">
        <v>39137</v>
      </c>
      <c r="L4" s="87" t="str">
        <f>IFERROR(VLOOKUP(D4,DB!A:I,9,0),"")</f>
        <v>Latis</v>
      </c>
    </row>
    <row r="5" spans="1:16" ht="15" customHeight="1">
      <c r="A5" s="107"/>
      <c r="B5" s="107" t="str">
        <f>IFERROR(VLOOKUP(D5,DB!A:K,11,0),"")</f>
        <v/>
      </c>
      <c r="C5" s="89"/>
      <c r="D5" s="87"/>
      <c r="E5" s="90"/>
      <c r="F5" s="91"/>
      <c r="G5" s="92">
        <f t="shared" ref="G5:G64" ca="1" si="1">IFERROR(NOW()-F5,"")</f>
        <v>46000.420206134258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46000.420206134258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46000.420206134258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46000.420206134258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46000.420206134258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46000.420206134258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46000.420206134258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46000.420206134258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46000.420206134258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46000.420206134258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46000.420206134258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46000.420206134258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46000.420206134258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46000.420206134258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46000.420206134258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46000.420206134258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46000.420206134258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46000.420206134258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46000.420206134258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46000.420206134258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46000.420206134258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46000.420206134258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46000.420206134258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46000.420206134258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46000.420206134258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46000.420206134258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46000.420206134258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46000.420206134258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46000.420206134258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46000.420206134258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46000.420206134258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46000.420206134258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46000.420206134258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46000.420206134258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46000.420206134258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46000.420206134258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46000.420206134258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46000.420206134258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46000.420206134258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46000.420206134258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46000.420206134258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46000.420206134258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46000.420206134258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46000.420206134258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46000.420206134258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46000.420206134258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46000.420206134258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46000.420206134258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46000.420206134258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46000.420206134258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46000.420206134258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46000.420206134258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46000.420206134258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46000.420206134258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46000.420206134258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46000.420206134258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46000.420206134258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46000.420206134258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46000.420206134258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46000.420206134258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46000.420206134258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46000.420206134258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46000.420206134258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46000.420206134258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46000.420206134258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46000.420206134258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46000.420206134258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46000.420206134258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46000.420206134258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46000.420206134258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46000.420206134258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46000.420206134258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46000.420206134258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46000.420206134258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46000.420206134258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46000.420206134258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46000.420206134258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46000.420206134258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46000.420206134258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46000.420206134258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46000.420206134258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46000.420206134258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46000.420206134258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46000.420206134258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46000.420206134258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46000.420206134258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46000.420206134258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46000.420206134258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46000.420206134258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46000.420206134258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46000.420206134258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46000.420206134258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46000.420206134258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46000.420206134258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46000.420206134258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46000.420206134258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46000.420206134258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46000.420206134258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46000.420206134258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46000.420206134258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46000.420206134258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46000.420206134258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46000.420206134258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46000.420206134258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46000.420206134258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46000.420206134258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108.58814594907017</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74.231328819441842</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51.759095023146074</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19.04690752314491</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3.3127177083297283</v>
      </c>
      <c r="H6" s="38">
        <v>45997.093599537038</v>
      </c>
      <c r="I6" s="37" t="str">
        <f>IFERROR(VLOOKUP(D6,DB!A:F,6,0),"")</f>
        <v>SCECO</v>
      </c>
      <c r="J6" s="37" t="str">
        <f>IFERROR(VLOOKUP(D6,DB!A:G,7,0),"")</f>
        <v>In progress</v>
      </c>
      <c r="K6" s="37" t="s">
        <v>39147</v>
      </c>
      <c r="L6" s="37" t="str">
        <f>IFERROR(VLOOKUP(D6,DB!A:I,9,0),"")</f>
        <v>Latis</v>
      </c>
    </row>
    <row r="7" spans="1:13" ht="45.75">
      <c r="A7" s="37" t="s">
        <v>39148</v>
      </c>
      <c r="B7" s="37" t="str">
        <f>IFERROR(VLOOKUP(D7,DB!A:K,11,0),"")</f>
        <v>R5</v>
      </c>
      <c r="C7" s="37">
        <v>1</v>
      </c>
      <c r="D7" s="37" t="s">
        <v>34379</v>
      </c>
      <c r="E7" s="37" t="s">
        <v>39106</v>
      </c>
      <c r="F7" s="38">
        <v>46000.097326388888</v>
      </c>
      <c r="G7" s="131">
        <f ca="1">IFERROR(NOW()-F7,"")</f>
        <v>0.32287928240839392</v>
      </c>
      <c r="H7" s="38">
        <v>45999.787118055552</v>
      </c>
      <c r="I7" s="37" t="str">
        <f>IFERROR(VLOOKUP(D7,DB!A:F,6,0),"")</f>
        <v>SCECO</v>
      </c>
      <c r="J7" s="37" t="str">
        <f>IFERROR(VLOOKUP(D7,DB!A:G,7,0),"")</f>
        <v>Weak</v>
      </c>
      <c r="K7" s="37" t="s">
        <v>39149</v>
      </c>
      <c r="L7" s="37" t="str">
        <f>IFERROR(VLOOKUP(D7,DB!A:I,9,0),"")</f>
        <v>Latis</v>
      </c>
    </row>
    <row r="8" spans="1:13">
      <c r="A8" s="37" t="s">
        <v>39150</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39151</v>
      </c>
      <c r="L8" s="37" t="str">
        <f>IFERROR(VLOOKUP(D8,DB!A:I,9,0),"")</f>
        <v>Latis</v>
      </c>
    </row>
    <row r="9" spans="1:13">
      <c r="A9" s="37"/>
      <c r="B9" s="37" t="str">
        <f>IFERROR(VLOOKUP(D9,DB!A:K,11,0),"")</f>
        <v/>
      </c>
      <c r="C9" s="37"/>
      <c r="D9" s="153"/>
      <c r="E9" s="37"/>
      <c r="F9" s="38"/>
      <c r="G9" s="131">
        <f ca="1">IFERROR(NOW()-F9,"")</f>
        <v>46000.420206134258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46000.420206134258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46000.420206134258</v>
      </c>
      <c r="H11" s="38"/>
      <c r="I11" s="37" t="str">
        <f>IFERROR(VLOOKUP(D11,DB!A:F,6,0),"")</f>
        <v/>
      </c>
      <c r="J11" s="37" t="str">
        <f>IFERROR(VLOOKUP(D11,DB!A:G,7,0),"")</f>
        <v/>
      </c>
      <c r="K11" s="37"/>
      <c r="L11" s="37" t="str">
        <f>IFERROR(VLOOKUP(D11,DB!A:I,9,0),"")</f>
        <v/>
      </c>
    </row>
    <row r="12" spans="1:13">
      <c r="A12" s="37"/>
      <c r="B12" s="37" t="str">
        <f>IFERROR(VLOOKUP(D12,DB!A:K,11,0),"")</f>
        <v/>
      </c>
      <c r="C12" s="37"/>
      <c r="D12" s="153"/>
      <c r="E12" s="37"/>
      <c r="F12" s="38"/>
      <c r="G12" s="131">
        <f ca="1">IFERROR(NOW()-F12,"")</f>
        <v>46000.420206134258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46000.420206134258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46000.420206134258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46000.420206134258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46000.420206134258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46000.420206134258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46000.420206134258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46000.420206134258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46000.420206134258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46000.420206134258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46000.420206134258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46000.420206134258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46000.420206134258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46000.420206134258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46000.420206134258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46000.420206134258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46000.420206134258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46000.420206134258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46000.420206134258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46000.420206134258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46000.420206134258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46000.420206134258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46000.420206134258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46000.420206134258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46000.420206134258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46000.420206134258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46000.420206134258</v>
      </c>
      <c r="H38" s="38"/>
      <c r="I38" s="37" t="str">
        <f>IFERROR(VLOOKUP(D38,DB!A:F,6,0),"")</f>
        <v/>
      </c>
      <c r="J38" s="37" t="str">
        <f>IFERROR(VLOOKUP(D38,DB!A:G,7,0),"")</f>
        <v/>
      </c>
      <c r="K38" s="37"/>
      <c r="L38" s="37" t="str">
        <f>IFERROR(VLOOKUP(D38,DB!A:I,9,0),"")</f>
        <v/>
      </c>
    </row>
    <row r="39" spans="1:12">
      <c r="A39" s="37" t="s">
        <v>39152</v>
      </c>
      <c r="B39" s="37" t="str">
        <f>IFERROR(VLOOKUP(D39,DB!A:K,11,0),"")</f>
        <v>R5</v>
      </c>
      <c r="C39" s="37">
        <v>1</v>
      </c>
      <c r="D39" s="37" t="s">
        <v>38187</v>
      </c>
      <c r="E39" s="37" t="s">
        <v>39106</v>
      </c>
      <c r="F39" s="38">
        <v>46000.087430555555</v>
      </c>
      <c r="G39" s="131">
        <f ca="1">IFERROR(NOW()-F39,"")</f>
        <v>0.33277511574124219</v>
      </c>
      <c r="H39" s="38">
        <v>46000.164756944447</v>
      </c>
      <c r="I39" s="37" t="str">
        <f>IFERROR(VLOOKUP(D39,DB!A:F,6,0),"")</f>
        <v>SCECO</v>
      </c>
      <c r="J39" s="37" t="str">
        <f>IFERROR(VLOOKUP(D39,DB!A:G,7,0),"")</f>
        <v>Haj Removal</v>
      </c>
      <c r="K39" s="37" t="s">
        <v>39153</v>
      </c>
      <c r="L39" s="37" t="str">
        <f>IFERROR(VLOOKUP(D39,DB!A:I,9,0),"")</f>
        <v>Latis</v>
      </c>
    </row>
    <row r="40" spans="1:12">
      <c r="A40" s="37"/>
      <c r="B40" s="37" t="str">
        <f>IFERROR(VLOOKUP(D40,DB!A:K,11,0),"")</f>
        <v/>
      </c>
      <c r="C40" s="37"/>
      <c r="D40" s="37"/>
      <c r="E40" s="37"/>
      <c r="F40" s="38"/>
      <c r="G40" s="131">
        <f ca="1">IFERROR(NOW()-F40,"")</f>
        <v>46000.420206134258</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1</v>
      </c>
      <c r="D2" s="115" t="s">
        <v>29562</v>
      </c>
      <c r="E2" s="138" t="s">
        <v>39106</v>
      </c>
      <c r="F2" s="117">
        <v>46000.364108796297</v>
      </c>
      <c r="G2" s="72">
        <f t="shared" ref="G2:G17" ca="1" si="0">IFERROR(NOW()-F2,"-")</f>
        <v>5.6097337961546145E-2</v>
      </c>
      <c r="H2" s="117">
        <v>46000.346909722219</v>
      </c>
      <c r="I2" s="115" t="str">
        <f>IFERROR(VLOOKUP(D2,DB!A:F,6,0),"")</f>
        <v>SCECO</v>
      </c>
      <c r="J2" s="115" t="str">
        <f>IFERROR(VLOOKUP(D2,DB!A:G,7,0),"")</f>
        <v>Dead</v>
      </c>
      <c r="K2" s="118" t="s">
        <v>39155</v>
      </c>
      <c r="L2" s="133" t="str">
        <f>IFERROR(VLOOKUP(D2,DB!A:I,9,0),"")</f>
        <v>Latis</v>
      </c>
    </row>
    <row r="3" spans="1:16382" ht="31.5" customHeight="1">
      <c r="A3" s="114"/>
      <c r="B3" s="115" t="str">
        <f>IFERROR(VLOOKUP(D3,DB!A:K,11,0),"")</f>
        <v/>
      </c>
      <c r="C3" s="116"/>
      <c r="D3" s="115"/>
      <c r="E3" s="138"/>
      <c r="F3" s="117"/>
      <c r="G3" s="72">
        <f t="shared" ca="1" si="0"/>
        <v>46000.420206134258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46000.420206134258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46000.420206134258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46000.420206134258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46000.420206134258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46000.420206134258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46000.420206134258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46000.420206134258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46000.420206134258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46000.420206134258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46000.420206134258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46000.420206134258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46000.420206134258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46000.420206134258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46000.420206134258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46000.420206134258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46000.420206134258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46000.420206134258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46000.420206134258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46000.420206134258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46000.420206134258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46000.420206134258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46000.420206134258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46000.420206134258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46000.420206134258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46000.420206134258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46000.420206134258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46000.420206134258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46000.420206134258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46000.420206134258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46000.420206134258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46000.420206134258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46000.420206134258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46000.420206134258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46000.420206134258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46000.420206134258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46000.420206134258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46000.420206134258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46000.420206134258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46000.420206134258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46000.420206134258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46000.420206134258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46000.420206134258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46000.420206134258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46000.420206134258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46000.420206134258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46000.420206134258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46000.420206134258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46000.420206134258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46000.420206134258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46000.420206134258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46000.420206134258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46000.420206134258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46000.420206134258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46000.420206134258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46000.420206134258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46000.420206134258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46000.420206134258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46000.420206134258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46000.420206134258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46000.420206134258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46000.420206134258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46000.420206134258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46000.420206134258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46000.420206134258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46000.420206134258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46000.420206134258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46000.420206134258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46000.420206134258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46000.420206134258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46000.420206134258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46000.420206134258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46000.420206134258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46000.420206134258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46000.420206134258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46000.420206134258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46000.420206134258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46000.420206134258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46000.420206134258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46000.420206134258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46000.420206134258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46000.420206134258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46000.420206134258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46000.420206134258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46000.420206134258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46000.420206134258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46000.420206134258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46000.420206134258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46000.420206134258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46000.420206134258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46000.420206134258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46000.420206134258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46000.420206134258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46000.420206134258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46000.420206134258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46000.420206134258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46000.420206134258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46000.420206134258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46000.420206134258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46000.420206134258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46000.420206134258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46000.420206134258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46000.420206134258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46000.420206134258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46000.420206134258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46000.420206134258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46000.420206134258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46000.420206134258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46000.420206134258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46000.420206134258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46000.420206134258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46000.420206134258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46000.420206134258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46000.420206134258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46000.420206134258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46000.420206134258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46000.420206134258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46000.420206134258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46000.420206134258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46000.420206134258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46000.420206134258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46000.420206134258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46000.420206134258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46000.420206134258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46000.420206134258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46000.420206134258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46000.420206134258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46000.420206134258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46000.420206134258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46000.420206134258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46000.420206134258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46000.420206134258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46000.420206134258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46000.420206134258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46000.420206134258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46000.420206134258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46000.420206134258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46000.420206134258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46000.420206134258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46000.420206134258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46000.420206134258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46000.420206134258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46000.420206134258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46000.420206134258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46000.420206134258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46000.420206134258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46000.420206134258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46000.420206134258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46000.420206134258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46000.420206134258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46000.420206134258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46000.420206134258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46000.420206134258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46000.420206134258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46000.420206134258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46000.420206134258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46000.420206134258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46000.420206134258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46000.420206134258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46000.420206134258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46000.420206134258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46000.420206134258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46000.420206134258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46000.420206134258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46000.420206134258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46000.420206134258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46000.420206134258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46000.420206134258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46000.420206134258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46000.420206134258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46000.420206134258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46000.420206134258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46000.420206134258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46000.420206134258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46000.420206134258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46000.420206134258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46000.420206134258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46000.420206134258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46000.420206134258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46000.420206134258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46000.420206134258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46000.420206134258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46000.420206134258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46000.420206134258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46000.420206134258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46000.420206134258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46000.420206134258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46000.420206134258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46000.420206134258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46000.420206134258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46000.420206134258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46000.420206134258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46000.420206134258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46000.420206134258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46000.420206134258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46000.420206134258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46000.420206134258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46000.420206134258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46000.420206134258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46000.420206134258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46000.420206134258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46000.420206134258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46000.420206134258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46000.420206134258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46000.420206134258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46000.420206134258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46000.420206134258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46000.420206134258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46000.420206134258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46000.420206134258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46000.420206134258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46000.420206134258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46000.420206134258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46000.420206134258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46000.420206134258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46000.420206134258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46000.420206134258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46000.420206134258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46000.420206134258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46000.420206134258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46000.420206134258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46000.420206134258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46000.420206134258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46000.420206134258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46000.420206134258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46000.420206134258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46000.420206134258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46000.420206134258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46000.420206134258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46000.420206134258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46000.420206134258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46000.420206134258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46000.420206134258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46000.420206134258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46000.420206134258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46000.420206134258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46000.420206134258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46000.420206134258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46000.420206134258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46000.420206134258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46000.420206134258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46000.420206134258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46000.420206134258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46000.420206134258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46000.420206134258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46000.420206134258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46000.420206134258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46000.420206134258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46000.420206134258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46000.420206134258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46000.420206134258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46000.420206134258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46000.420206134258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46000.420206134258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46000.420206134258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46000.420206134258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46000.420206134258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46000.420206134258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46000.420206134258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46000.420206134258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46000.420206134258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46000.420206134258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46000.420206134258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46000.420206134258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46000.420206134258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46000.420206134258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46000.420206134258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46000.420206134258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46000.420206134258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46000.420206134258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46000.420206134258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46000.420206134258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46000.420206134258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46000.420206134258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46000.420206134258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46000.420206134258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46000.420206134258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46000.420206134258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46000.420206134258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46000.420206134258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46000.420206134258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46000.420206134258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46000.420206134258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46000.420206134258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46000.420206134258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46000.420206134258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46000.420206134258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46000.420206134258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46000.420206134258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46000.420206134258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46000.420206134258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46000.420206134258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46000.420206134258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46000.420206134258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46000.420206134258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46000.420206134258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46000.420206134258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46000.420206134258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46000.420206134258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46000.420206134258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46000.420206134258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46000.420206134258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46000.420206134258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46000.420206134258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46000.420206134258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46000.420206134258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46000.420206134258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46000.420206134258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46000.420206134258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46000.420206134258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46000.420206134258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46000.420206134258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46000.420206134258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46000.420206134258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46000.420206134258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46000.420206134258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46000.420206134258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46000.420206134258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46000.420206134258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46000.420206134258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46000.420206134258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46000.420206134258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46000.420206134258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46000.420206134258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46000.420206134258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46000.420206134258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46000.420206134258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46000.420206134258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46000.420206134258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46000.420206134258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46000.420206134258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46000.420206134258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46000.420206134258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46000.420206134258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46000.420206134258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46000.420206134258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46000.420206134258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46000.420206134258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46000.420206134258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46000.420206134258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46000.420206134258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46000.420206134258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46000.420206134258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46000.420206134258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46000.420206134258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46000.420206134258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46000.420206134258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46000.420206134258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46000.420206134258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46000.420206134258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46000.420206134258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46000.420206134258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46000.420206134258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46000.420206134258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46000.420206134258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46000.420206134258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46000.420206134258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46000.420206134258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46000.420206134258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46000.420206134258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46000.420206134258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46000.420206134258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46000.420206134258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46000.420206134258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46000.420206134258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46000.420206134258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46000.420206134258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46000.420206134258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46000.420206134258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46000.420206134258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46000.420206134258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46000.420206134258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46000.420206134258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46000.420206134258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46000.420206134258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46000.420206134258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46000.420206134258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46000.420206134258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46000.420206134258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46000.420206134258</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46000.420206134258</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