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648" documentId="120_S{2AC9BD13-BADA-5192-A53E-5A8FF88502F6}" xr6:coauthVersionLast="47" xr6:coauthVersionMax="47" xr10:uidLastSave="{B1EAD203-320A-47C2-B058-E87D485F5515}"/>
  <bookViews>
    <workbookView xWindow="-108" yWindow="-108" windowWidth="30936" windowHeight="18696"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9" l="1"/>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L11" i="9"/>
  <c r="J11" i="9"/>
  <c r="I11" i="9"/>
  <c r="G11" i="9"/>
  <c r="B11" i="9"/>
  <c r="L10" i="9"/>
  <c r="J10" i="9"/>
  <c r="I10" i="9"/>
  <c r="G10" i="9"/>
  <c r="B10" i="9"/>
  <c r="G8" i="1"/>
  <c r="L5" i="2"/>
  <c r="J5" i="2"/>
  <c r="I5" i="2"/>
  <c r="G5" i="2"/>
  <c r="B5" i="2"/>
  <c r="B3" i="4"/>
  <c r="L13" i="5"/>
  <c r="J13" i="5"/>
  <c r="I13" i="5"/>
  <c r="B13" i="5"/>
  <c r="G2" i="9"/>
  <c r="G3" i="9"/>
  <c r="D5" i="3"/>
  <c r="D6" i="3"/>
  <c r="L11" i="5"/>
  <c r="L12"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1" i="5"/>
  <c r="J12"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1" i="5"/>
  <c r="I12"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1" i="5"/>
  <c r="B12"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D9" i="3"/>
  <c r="G6" i="5"/>
  <c r="G7" i="5"/>
  <c r="G8" i="5"/>
  <c r="G9" i="5"/>
  <c r="G10" i="5"/>
  <c r="B6" i="5"/>
  <c r="B7" i="5"/>
  <c r="B8" i="5"/>
  <c r="B9" i="5"/>
  <c r="B10" i="5"/>
  <c r="I6" i="5"/>
  <c r="I7" i="5"/>
  <c r="I8" i="5"/>
  <c r="I9" i="5"/>
  <c r="I10" i="5"/>
  <c r="J6" i="5"/>
  <c r="J7" i="5"/>
  <c r="J8" i="5"/>
  <c r="J9" i="5"/>
  <c r="J10" i="5"/>
  <c r="L6" i="5"/>
  <c r="L7" i="5"/>
  <c r="L8" i="5"/>
  <c r="L9" i="5"/>
  <c r="L10"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5" i="9"/>
  <c r="B6" i="9"/>
  <c r="G6" i="9"/>
  <c r="J6" i="9"/>
  <c r="L6" i="9"/>
  <c r="B7" i="9"/>
  <c r="G7" i="9"/>
  <c r="I7" i="9"/>
  <c r="J7" i="9"/>
  <c r="L7" i="9"/>
  <c r="B8" i="9"/>
  <c r="G8" i="9"/>
  <c r="I8" i="9"/>
  <c r="J8" i="9"/>
  <c r="L8" i="9"/>
  <c r="B9" i="9"/>
  <c r="G9" i="9"/>
  <c r="I9" i="9"/>
  <c r="J9" i="9"/>
  <c r="L9" i="9"/>
  <c r="B2" i="9"/>
  <c r="I2" i="9"/>
  <c r="J2" i="9"/>
  <c r="L2" i="9"/>
  <c r="B3" i="9"/>
  <c r="I3" i="9"/>
  <c r="J3" i="9"/>
  <c r="L3" i="9"/>
  <c r="G4"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<sst xmlns="http://schemas.openxmlformats.org/spreadsheetml/2006/main" count="180295" uniqueCount="39130">
  <si>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</si>
  <si>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</si>
  <si>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</si>
  <si>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</si>
  <si>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</si>
  <si>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</si>
  <si>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</si>
  <si>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</si>
  <si>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</si>
  <si>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</si>
  <si>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</si>
  <si>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</si>
  <si>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</si>
  <si>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</si>
  <si>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</si>
  <si>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</si>
  <si>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</si>
  <si>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</si>
  <si>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</si>
  <si>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</si>
  <si>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</si>
  <si>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</si>
  <si>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</si>
  <si>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</si>
  <si>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</si>
  <si>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</si>
  <si>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</si>
  <si>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</si>
  <si>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</si>
  <si>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</si>
  <si>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</si>
  <si>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</si>
  <si>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</si>
  <si>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</si>
  <si>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</si>
  <si>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</si>
  <si>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</si>
  <si>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</si>
  <si>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</si>
  <si>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</si>
  <si>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</si>
  <si>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</si>
  <si>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</si>
  <si>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</si>
  <si>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</si>
  <si>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</si>
  <si>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</si>
  <si>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</si>
  <si>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</si>
  <si>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</si>
  <si>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</si>
  <si>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</si>
  <si>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</si>
  <si>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</si>
  <si>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</si>
  <si>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</si>
  <si>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</si>
  <si>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</si>
  <si>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</si>
  <si>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</si>
  <si>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</si>
  <si>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</si>
  <si>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</si>
  <si>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</si>
  <si>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</si>
  <si>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</si>
  <si>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</si>
  <si>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</si>
  <si>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</si>
  <si>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</si>
  <si>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</si>
  <si>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</si>
  <si>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</si>
  <si>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</si>
  <si>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</si>
  <si>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</si>
  <si>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</si>
  <si>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</si>
  <si>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</si>
  <si>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</si>
  <si>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</si>
  <si>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</si>
  <si>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</si>
  <si>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</si>
  <si>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</si>
  <si>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</si>
  <si>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</si>
  <si>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</si>
  <si>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</si>
  <si>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</si>
  <si>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</si>
  <si>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</si>
  <si>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</si>
  <si>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</si>
  <si>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</si>
  <si>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</si>
  <si>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</si>
  <si>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</si>
  <si>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</si>
  <si>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</si>
  <si>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</si>
  <si>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</si>
  <si>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</si>
  <si>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</si>
  <si>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</si>
  <si>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</si>
  <si>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</si>
  <si>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</si>
  <si>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</si>
  <si>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</si>
  <si>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</si>
  <si>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</si>
  <si>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</si>
  <si>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</si>
  <si>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</si>
  <si>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</si>
  <si>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</si>
  <si>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</si>
  <si>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</si>
  <si>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</si>
  <si>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</si>
  <si>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</si>
  <si>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</si>
  <si>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</si>
  <si>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</si>
  <si>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</si>
  <si>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</si>
  <si>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</si>
  <si>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</si>
  <si>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</si>
  <si>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</si>
  <si>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</si>
  <si>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</si>
  <si>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</si>
  <si>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</si>
  <si>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</si>
  <si>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</si>
  <si>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</si>
  <si>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</si>
  <si>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</si>
  <si>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</si>
  <si>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</si>
  <si>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</si>
  <si>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</si>
  <si>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</si>
  <si>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</si>
  <si>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</si>
  <si>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</si>
  <si>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</si>
  <si>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</si>
  <si>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</si>
  <si>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</si>
  <si>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</si>
  <si>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</si>
  <si>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</si>
  <si>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</si>
  <si>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</si>
  <si>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</si>
  <si>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</si>
  <si>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</si>
  <si>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</si>
  <si>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</si>
  <si>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</si>
  <si>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</si>
  <si>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</si>
  <si>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</si>
  <si>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</si>
  <si>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</si>
  <si>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</si>
  <si>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</si>
  <si>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</si>
  <si>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</si>
  <si>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</si>
  <si>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</si>
  <si>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</si>
  <si>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</si>
  <si>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</si>
  <si>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</si>
  <si>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</si>
  <si>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</si>
  <si>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</si>
  <si>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</si>
  <si>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</si>
  <si>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</si>
  <si>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</si>
  <si>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</si>
  <si>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</si>
  <si>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</si>
  <si>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</si>
  <si>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</si>
  <si>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</si>
  <si>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</si>
  <si>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</si>
  <si>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</si>
  <si>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</si>
  <si>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</si>
  <si>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</si>
  <si>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</si>
  <si>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</si>
  <si>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</si>
  <si>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</si>
  <si>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</si>
  <si>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</si>
  <si>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</si>
  <si>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</si>
  <si>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</si>
  <si>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</si>
  <si>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</si>
  <si>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</si>
  <si>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</si>
  <si>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</si>
  <si>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</si>
  <si>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</si>
  <si>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</si>
  <si>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</si>
  <si>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</si>
  <si>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</si>
  <si>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</si>
  <si>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</si>
  <si>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</si>
  <si>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</si>
  <si>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</si>
  <si>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</si>
  <si>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</si>
  <si>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</si>
  <si>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</si>
  <si>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</si>
  <si>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</si>
  <si>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</si>
  <si>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</si>
  <si>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</si>
  <si>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</si>
  <si>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</si>
  <si>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</si>
  <si>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</si>
  <si>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</si>
  <si>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</si>
  <si>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</si>
  <si>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</si>
  <si>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</si>
  <si>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</si>
  <si>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</si>
  <si>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</si>
  <si>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</si>
  <si>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</si>
  <si>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</si>
  <si>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</si>
  <si>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</si>
  <si>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</si>
  <si>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</si>
  <si>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</si>
  <si>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</si>
  <si>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</si>
  <si>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</si>
  <si>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</si>
  <si>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</si>
  <si>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</si>
  <si>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</si>
  <si>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</si>
  <si>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</si>
  <si>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</si>
  <si>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</si>
  <si>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</si>
  <si>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</si>
  <si>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</si>
  <si>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</si>
  <si>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</si>
  <si>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</si>
  <si>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</si>
  <si>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</si>
  <si>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</si>
  <si>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</si>
  <si>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</si>
  <si>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</si>
  <si>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</si>
  <si>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</si>
  <si>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</si>
  <si>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</si>
  <si>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</si>
  <si>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</si>
  <si>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</si>
  <si>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</si>
  <si>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</si>
  <si>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</si>
  <si>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</si>
  <si>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</si>
  <si>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</si>
  <si>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</si>
  <si>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</si>
  <si>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</si>
  <si>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</si>
  <si>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</si>
  <si>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</si>
  <si>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</si>
  <si>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</si>
  <si>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</si>
  <si>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</si>
  <si>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</si>
  <si>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</si>
  <si>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</si>
  <si>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</si>
  <si>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</si>
  <si>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</si>
  <si>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</si>
  <si>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</si>
  <si>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</si>
  <si>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</si>
  <si>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</si>
  <si>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</si>
  <si>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</si>
  <si>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</si>
  <si>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</si>
  <si>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</si>
  <si>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</si>
  <si>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</si>
  <si>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</si>
  <si>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</si>
  <si>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</si>
  <si>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</si>
  <si>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</si>
  <si>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</si>
  <si>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</si>
  <si>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</si>
  <si>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</si>
  <si>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</si>
  <si>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</si>
  <si>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</si>
  <si>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</si>
  <si>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</si>
  <si>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</si>
  <si>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</si>
  <si>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</si>
  <si>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</si>
  <si>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</si>
  <si>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</si>
  <si>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</si>
  <si>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</si>
  <si>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</si>
  <si>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</si>
  <si>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</si>
  <si>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</si>
  <si>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</si>
  <si>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</si>
  <si>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</si>
  <si>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</si>
  <si>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</si>
  <si>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</si>
  <si>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</si>
  <si>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</si>
  <si>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</si>
  <si>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</si>
  <si>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</si>
  <si>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</si>
  <si>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</si>
  <si>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</si>
  <si>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</si>
  <si>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</si>
  <si>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</si>
  <si>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</si>
  <si>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</si>
  <si>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</si>
  <si>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</si>
  <si>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</si>
  <si>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</si>
  <si>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</si>
  <si>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</si>
  <si>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</si>
  <si>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</si>
  <si>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</si>
  <si>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</si>
  <si>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</si>
  <si>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</si>
  <si>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</si>
  <si>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</si>
  <si>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</si>
  <si>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</si>
  <si>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</si>
  <si>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</si>
  <si>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</si>
  <si>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</si>
  <si>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</si>
  <si>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</si>
  <si>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</si>
  <si>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</si>
  <si>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</si>
  <si>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</si>
  <si>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</si>
  <si>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</si>
  <si>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</si>
  <si>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</si>
  <si>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</si>
  <si>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</si>
  <si>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</si>
  <si>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</si>
  <si>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</si>
  <si>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</si>
  <si>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</si>
  <si>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</si>
  <si>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</si>
  <si>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</si>
  <si>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</si>
  <si>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</si>
  <si>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</si>
  <si>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</si>
  <si>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</si>
  <si>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</si>
  <si>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</si>
  <si>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</si>
  <si>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</si>
  <si>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</si>
  <si>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</si>
  <si>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</si>
  <si>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</si>
  <si>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</si>
  <si>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</si>
  <si>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</si>
  <si>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</si>
  <si>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</si>
  <si>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</si>
  <si>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</si>
  <si>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</si>
  <si>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</si>
  <si>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</si>
  <si>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</si>
  <si>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</si>
  <si>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</si>
  <si>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</si>
  <si>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</si>
  <si>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</si>
  <si>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</si>
  <si>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</si>
  <si>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</si>
  <si>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</si>
  <si>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</si>
  <si>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</si>
  <si>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</si>
  <si>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</si>
  <si>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</si>
  <si>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</si>
  <si>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</si>
  <si>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</si>
  <si>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</si>
  <si>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</si>
  <si>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</si>
  <si>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</si>
  <si>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</si>
  <si>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</si>
  <si>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</si>
  <si>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</si>
  <si>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</si>
  <si>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</si>
  <si>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</si>
  <si>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</si>
  <si>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</si>
  <si>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</si>
  <si>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</si>
  <si>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</si>
  <si>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</si>
  <si>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</si>
  <si>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</si>
  <si>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</si>
  <si>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</si>
  <si>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</si>
  <si>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</si>
  <si>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</si>
  <si>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</si>
  <si>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</si>
  <si>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</si>
  <si>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</si>
  <si>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</si>
  <si>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</si>
  <si>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</si>
  <si>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</si>
  <si>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</si>
  <si>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</si>
  <si>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</si>
  <si>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</si>
  <si>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</si>
  <si>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</si>
  <si>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</si>
  <si>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</si>
  <si>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</si>
  <si>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</si>
  <si>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</si>
  <si>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</si>
  <si>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</si>
  <si>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</si>
  <si>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</si>
  <si>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</si>
  <si>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</si>
  <si>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</si>
  <si>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</si>
  <si>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</si>
  <si>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</si>
  <si>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</si>
  <si>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</si>
  <si>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</si>
  <si>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</si>
  <si>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</si>
  <si>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</si>
  <si>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</si>
  <si>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</si>
  <si>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</si>
  <si>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</si>
  <si>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</si>
  <si>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</si>
  <si>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</si>
  <si>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</si>
  <si>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</si>
  <si>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</si>
  <si>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</si>
  <si>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</si>
  <si>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</si>
  <si>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</si>
  <si>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</si>
  <si>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</si>
  <si>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</si>
  <si>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</si>
  <si>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</si>
  <si>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</si>
  <si>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</si>
  <si>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</si>
  <si>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</si>
  <si>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</si>
  <si>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</si>
  <si>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</si>
  <si>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</si>
  <si>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</si>
  <si>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</si>
  <si>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</si>
  <si>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</si>
  <si>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</si>
  <si>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</si>
  <si>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</si>
  <si>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</si>
  <si>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</si>
  <si>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</si>
  <si>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</si>
  <si>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</si>
  <si>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</si>
  <si>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</si>
  <si>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</si>
  <si>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</si>
  <si>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</si>
  <si>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</si>
  <si>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</si>
  <si>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</si>
  <si>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</si>
  <si>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</si>
  <si>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</si>
  <si>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</si>
  <si>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</si>
  <si>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</si>
  <si>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</si>
  <si>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</si>
  <si>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</si>
  <si>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</si>
  <si>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</si>
  <si>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</si>
  <si>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</si>
  <si>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</si>
  <si>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</si>
  <si>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</si>
  <si>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</si>
  <si>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</si>
  <si>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</si>
  <si>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</si>
  <si>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</si>
  <si>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</si>
  <si>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</si>
  <si>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</si>
  <si>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</si>
  <si>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</si>
  <si>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</si>
  <si>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</si>
  <si>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</si>
  <si>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</si>
  <si>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</si>
  <si>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</si>
  <si>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</si>
  <si>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</si>
  <si>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</si>
  <si>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</si>
  <si>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</si>
  <si>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</si>
  <si>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</si>
  <si>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</si>
  <si>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</si>
  <si>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</si>
  <si>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</si>
  <si>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</si>
  <si>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</si>
  <si>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</si>
  <si>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</si>
  <si>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</si>
  <si>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</si>
  <si>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</si>
  <si>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</si>
  <si>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</si>
  <si>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</si>
  <si>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</si>
  <si>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</si>
  <si>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</si>
  <si>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</si>
  <si>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</si>
  <si>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</si>
  <si>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</si>
  <si>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</si>
  <si>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</si>
  <si>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</si>
  <si>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</si>
  <si>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</si>
  <si>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</si>
  <si>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</si>
  <si>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</si>
  <si>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</si>
  <si>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</si>
  <si>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</si>
  <si>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</si>
  <si>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</si>
  <si>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</si>
  <si>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</si>
  <si>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</si>
  <si>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</si>
  <si>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</si>
  <si>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</si>
  <si>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</si>
  <si>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</si>
  <si>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</si>
  <si>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</si>
  <si>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</si>
  <si>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</si>
  <si>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</si>
  <si>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</si>
  <si>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</si>
  <si>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</si>
  <si>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</si>
  <si>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</si>
  <si>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</si>
  <si>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</si>
  <si>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</si>
  <si>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</si>
  <si>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</si>
  <si>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</si>
  <si>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</si>
  <si>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</si>
  <si>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</si>
  <si>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</si>
  <si>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</si>
  <si>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</si>
  <si>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</si>
  <si>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</si>
  <si>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</si>
  <si>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</si>
  <si>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</si>
  <si>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</si>
  <si>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</si>
  <si>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</si>
  <si>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</si>
  <si>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</si>
  <si>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</si>
  <si>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</si>
  <si>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</si>
  <si>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</si>
  <si>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</si>
  <si>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</si>
  <si>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</si>
  <si>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</si>
  <si>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</si>
  <si>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</si>
  <si>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</si>
  <si>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</si>
  <si>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</si>
  <si>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</si>
  <si>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</si>
  <si>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</si>
  <si>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</si>
  <si>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</si>
  <si>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</si>
  <si>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</si>
  <si>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</si>
  <si>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</si>
  <si>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</si>
  <si>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</si>
  <si>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</si>
  <si>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</si>
  <si>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</si>
  <si>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</si>
  <si>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</si>
  <si>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</si>
  <si>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</si>
  <si>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</si>
  <si>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</si>
  <si>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</si>
  <si>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</si>
  <si>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</si>
  <si>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</si>
  <si>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</si>
  <si>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</si>
  <si>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</si>
  <si>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</si>
  <si>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</si>
  <si>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</si>
  <si>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</si>
  <si>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</si>
  <si>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</si>
  <si>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</si>
  <si>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</si>
  <si>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</si>
  <si>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</si>
  <si>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</si>
  <si>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</si>
  <si>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</si>
  <si>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</si>
  <si>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</si>
  <si>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</si>
  <si>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</si>
  <si>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</si>
  <si>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</si>
  <si>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</si>
  <si>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</si>
  <si>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</si>
  <si>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</si>
  <si>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</si>
  <si>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</si>
  <si>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</si>
  <si>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</si>
  <si>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</si>
  <si>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</si>
  <si>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</si>
  <si>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</si>
  <si>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</si>
  <si>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</si>
  <si>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</si>
  <si>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</si>
  <si>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</si>
  <si>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</si>
  <si>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</si>
  <si>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</si>
  <si>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</si>
  <si>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</si>
  <si>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</si>
  <si>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</si>
  <si>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</si>
  <si>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</si>
  <si>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</si>
  <si>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</si>
  <si>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</si>
  <si>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</si>
  <si>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</si>
  <si>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</si>
  <si>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</si>
  <si>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</si>
  <si>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</si>
  <si>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</si>
  <si>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</si>
  <si>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</si>
  <si>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</si>
  <si>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</si>
  <si>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</si>
  <si>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</si>
  <si>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</si>
  <si>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</si>
  <si>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</si>
  <si>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</si>
  <si>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</si>
  <si>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</si>
  <si>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</si>
  <si>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</si>
  <si>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</si>
  <si>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</si>
  <si>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</si>
  <si>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</si>
  <si>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</si>
  <si>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</si>
  <si>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</si>
  <si>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</si>
  <si>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</si>
  <si>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</si>
  <si>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</si>
  <si>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</si>
  <si>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</si>
  <si>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</si>
  <si>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</si>
  <si>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</si>
  <si>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</si>
  <si>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</si>
  <si>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</si>
  <si>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</si>
  <si>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</si>
  <si>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</si>
  <si>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</si>
  <si>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</si>
  <si>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</si>
  <si>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</si>
  <si>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</si>
  <si>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</si>
  <si>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</si>
  <si>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</si>
  <si>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</si>
  <si>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</si>
  <si>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</si>
  <si>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</si>
  <si>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</si>
  <si>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</si>
  <si>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</si>
  <si>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</si>
  <si>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</si>
  <si>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</si>
  <si>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</si>
  <si>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</si>
  <si>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</si>
  <si>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</si>
  <si>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</si>
  <si>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</si>
  <si>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</si>
  <si>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</si>
  <si>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</si>
  <si>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</si>
  <si>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</si>
  <si>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</si>
  <si>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</si>
  <si>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</si>
  <si>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</si>
  <si>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</si>
  <si>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</si>
  <si>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</si>
  <si>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</si>
  <si>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</si>
  <si>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</si>
  <si>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</si>
  <si>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</si>
  <si>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</si>
  <si>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</si>
  <si>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</si>
  <si>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</si>
  <si>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</si>
  <si>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</si>
  <si>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</si>
  <si>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</si>
  <si>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</si>
  <si>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</si>
  <si>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</si>
  <si>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</si>
  <si>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</si>
  <si>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</si>
  <si>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</si>
  <si>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</si>
  <si>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</si>
  <si>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</si>
  <si>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</si>
  <si>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</si>
  <si>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</si>
  <si>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</si>
  <si>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</si>
  <si>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</si>
  <si>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</si>
  <si>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</si>
  <si>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</si>
  <si>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</si>
  <si>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</si>
  <si>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</si>
  <si>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</si>
  <si>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</si>
  <si>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</si>
  <si>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</si>
  <si>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</si>
  <si>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</si>
  <si>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</si>
  <si>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</si>
  <si>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</si>
  <si>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</si>
  <si>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</si>
  <si>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</si>
  <si>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</si>
  <si>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</si>
  <si>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</si>
  <si>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</si>
  <si>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</si>
  <si>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</si>
  <si>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</si>
  <si>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</si>
  <si>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</si>
  <si>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</si>
  <si>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</si>
  <si>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</si>
  <si>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</si>
  <si>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</si>
  <si>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</si>
  <si>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</si>
  <si>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</si>
  <si>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</si>
  <si>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</si>
  <si>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</si>
  <si>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</si>
  <si>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</si>
  <si>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</si>
  <si>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</si>
  <si>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</si>
  <si>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</si>
  <si>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</si>
  <si>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</si>
  <si>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</si>
  <si>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</si>
  <si>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</si>
  <si>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</si>
  <si>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</si>
  <si>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</si>
  <si>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</si>
  <si>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</si>
  <si>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</si>
  <si>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</si>
  <si>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</si>
  <si>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</si>
  <si>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</si>
  <si>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</si>
  <si>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</si>
  <si>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</si>
  <si>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</si>
  <si>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</si>
  <si>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</si>
  <si>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</si>
  <si>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</si>
  <si>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</si>
  <si>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</si>
  <si>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</si>
  <si>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</si>
  <si>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</si>
  <si>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</si>
  <si>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</si>
  <si>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</si>
  <si>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</si>
  <si>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</si>
  <si>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</si>
  <si>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</si>
  <si>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</si>
  <si>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</si>
  <si>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</si>
  <si>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</si>
  <si>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</si>
  <si>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</si>
  <si>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</si>
  <si>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</si>
  <si>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</si>
  <si>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</si>
  <si>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</si>
  <si>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</si>
  <si>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</si>
  <si>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</si>
  <si>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</si>
  <si>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</si>
  <si>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</si>
  <si>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</si>
  <si>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</si>
  <si>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</si>
  <si>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</si>
  <si>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</si>
  <si>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</si>
  <si>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</si>
  <si>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</si>
  <si>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</si>
  <si>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</si>
  <si>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</si>
  <si>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</si>
  <si>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</si>
  <si>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</si>
  <si>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</si>
  <si>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</si>
  <si>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</si>
  <si>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</si>
  <si>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</si>
  <si>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</si>
  <si>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</si>
  <si>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</si>
  <si>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</si>
  <si>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</si>
  <si>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</si>
  <si>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</si>
  <si>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</si>
  <si>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</si>
  <si>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</si>
  <si>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</si>
  <si>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</si>
  <si>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</si>
  <si>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</si>
  <si>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</si>
  <si>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</si>
  <si>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</si>
  <si>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</si>
  <si>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</si>
  <si>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</si>
  <si>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</si>
  <si>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</si>
  <si>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</si>
  <si>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</si>
  <si>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</si>
  <si>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</si>
  <si>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</si>
  <si>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</si>
  <si>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</si>
  <si>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</si>
  <si>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</si>
  <si>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</si>
  <si>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</si>
  <si>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</si>
  <si>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</si>
  <si>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</si>
  <si>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</si>
  <si>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</si>
  <si>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</si>
  <si>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</si>
  <si>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</si>
  <si>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</si>
  <si>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</si>
  <si>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</si>
  <si>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</si>
  <si>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</si>
  <si>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</si>
  <si>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</si>
  <si>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</si>
  <si>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</si>
  <si>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</si>
  <si>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</si>
  <si>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</si>
  <si>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</si>
  <si>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</si>
  <si>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</si>
  <si>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</si>
  <si>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</si>
  <si>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</si>
  <si>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</si>
  <si>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</si>
  <si>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</si>
  <si>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</si>
  <si>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</si>
  <si>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</si>
  <si>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</si>
  <si>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</si>
  <si>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</si>
  <si>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</si>
  <si>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</si>
  <si>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</si>
  <si>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</si>
  <si>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</si>
  <si>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</si>
  <si>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</si>
  <si>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</si>
  <si>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</si>
  <si>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</si>
  <si>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</si>
  <si>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</si>
  <si>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</si>
  <si>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</si>
  <si>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</si>
  <si>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</si>
  <si>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</si>
  <si>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</si>
  <si>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</si>
  <si>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</si>
  <si>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</si>
  <si>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</si>
  <si>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</si>
  <si>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</si>
  <si>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</si>
  <si>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</si>
  <si>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</si>
  <si>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</si>
  <si>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</si>
  <si>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</si>
  <si>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</si>
  <si>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</si>
  <si>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</si>
  <si>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</si>
  <si>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</si>
  <si>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</si>
  <si>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</si>
  <si>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</si>
  <si>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</si>
  <si>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</si>
  <si>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</si>
  <si>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</si>
  <si>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</si>
  <si>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</si>
  <si>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</si>
  <si>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</si>
  <si>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</si>
  <si>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</si>
  <si>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</si>
  <si>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</si>
  <si>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</si>
  <si>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</si>
  <si>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</si>
  <si>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</si>
  <si>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</si>
  <si>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</si>
  <si>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</si>
  <si>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</si>
  <si>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</si>
  <si>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</si>
  <si>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</si>
  <si>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</si>
  <si>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</si>
  <si>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</si>
  <si>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</si>
  <si>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</si>
  <si>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</si>
  <si>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</si>
  <si>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</si>
  <si>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</si>
  <si>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</si>
  <si>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</si>
  <si>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</si>
  <si>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</si>
  <si>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</si>
  <si>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</si>
  <si>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</si>
  <si>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</si>
  <si>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</si>
  <si>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</si>
  <si>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</si>
  <si>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</si>
  <si>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</si>
  <si>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</si>
  <si>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</si>
  <si>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</si>
  <si>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</si>
  <si>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</si>
  <si>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</si>
  <si>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</si>
  <si>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</si>
  <si>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</si>
  <si>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</si>
  <si>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</si>
  <si>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</si>
  <si>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</si>
  <si>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</si>
  <si>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</si>
  <si>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</si>
  <si>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</si>
  <si>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</si>
  <si>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</si>
  <si>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</si>
  <si>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</si>
  <si>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</si>
  <si>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</si>
  <si>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</si>
  <si>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</si>
  <si>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</si>
  <si>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</si>
  <si>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</si>
  <si>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</si>
  <si>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</si>
  <si>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</si>
  <si>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</si>
  <si>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</si>
  <si>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</si>
  <si>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</si>
  <si>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</si>
  <si>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</si>
  <si>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</si>
  <si>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</si>
  <si>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</si>
  <si>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</si>
  <si>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</si>
  <si>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</si>
  <si>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</si>
  <si>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</si>
  <si>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</si>
  <si>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</si>
  <si>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</si>
  <si>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</si>
  <si>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</si>
  <si>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</si>
  <si>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</si>
  <si>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</si>
  <si>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</si>
  <si>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</si>
  <si>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</si>
  <si>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</si>
  <si>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</si>
  <si>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</si>
  <si>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</si>
  <si>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</si>
  <si>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</si>
  <si>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</si>
  <si>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</si>
  <si>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</si>
  <si>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</si>
  <si>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</si>
  <si>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</si>
  <si>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</si>
  <si>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</si>
  <si>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</si>
  <si>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</si>
  <si>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</si>
  <si>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</si>
  <si>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</si>
  <si>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</si>
  <si>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</si>
  <si>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</si>
  <si>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</si>
  <si>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</si>
  <si>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</si>
  <si>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</si>
  <si>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</si>
  <si>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</si>
  <si>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</si>
  <si>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</si>
  <si>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</si>
  <si>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</si>
  <si>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</si>
  <si>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</si>
  <si>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</si>
  <si>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</si>
  <si>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</si>
  <si>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</si>
  <si>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</si>
  <si>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</si>
  <si>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</si>
  <si>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</si>
  <si>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</si>
  <si>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</si>
  <si>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</si>
  <si>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</si>
  <si>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</si>
  <si>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</si>
  <si>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</si>
  <si>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</si>
  <si>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</si>
  <si>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</si>
  <si>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</si>
  <si>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</si>
  <si>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</si>
  <si>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</si>
  <si>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</si>
  <si>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</si>
  <si>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</si>
  <si>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</si>
  <si>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</si>
  <si>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</si>
  <si>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</si>
  <si>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</si>
  <si>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</si>
  <si>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</si>
  <si>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</si>
  <si>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</si>
  <si>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</si>
  <si>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</si>
  <si>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</si>
  <si>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</si>
  <si>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</si>
  <si>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</si>
  <si>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</si>
  <si>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</si>
  <si>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</si>
  <si>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</si>
  <si>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</si>
  <si>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</si>
  <si>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</si>
  <si>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</si>
  <si>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</si>
  <si>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</si>
  <si>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</si>
  <si>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</si>
  <si>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</si>
  <si>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</si>
  <si>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</si>
  <si>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</si>
  <si>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</si>
  <si>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</si>
  <si>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</si>
  <si>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</si>
  <si>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</si>
  <si>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</si>
  <si>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</si>
  <si>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</si>
  <si>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</si>
  <si>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</si>
  <si>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</si>
  <si>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</si>
  <si>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</si>
  <si>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</si>
  <si>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</si>
  <si>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</si>
  <si>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</si>
  <si>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</si>
  <si>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</si>
  <si>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</si>
  <si>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</si>
  <si>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</si>
  <si>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</si>
  <si>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</si>
  <si>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</si>
  <si>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</si>
  <si>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</si>
  <si>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</si>
  <si>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</si>
  <si>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</si>
  <si>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</si>
  <si>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</si>
  <si>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</si>
  <si>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</si>
  <si>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</si>
  <si>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</si>
  <si>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</si>
  <si>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</si>
  <si>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</si>
  <si>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</si>
  <si>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</si>
  <si>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</si>
  <si>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</si>
  <si>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</si>
  <si>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</si>
  <si>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</si>
  <si>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</si>
  <si>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</si>
  <si>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</si>
  <si>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</si>
  <si>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</si>
  <si>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</si>
  <si>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</si>
  <si>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</si>
  <si>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</si>
  <si>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</si>
  <si>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</si>
  <si>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</si>
  <si>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</si>
  <si>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</si>
  <si>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</si>
  <si>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</si>
  <si>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</si>
  <si>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</si>
  <si>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</si>
  <si>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</si>
  <si>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</si>
  <si>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</si>
  <si>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</si>
  <si>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</si>
  <si>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</si>
  <si>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</si>
  <si>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</si>
  <si>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</si>
  <si>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</si>
  <si>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</si>
  <si>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</si>
  <si>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</si>
  <si>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</si>
  <si>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</si>
  <si>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</si>
  <si>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</si>
  <si>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</si>
  <si>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</si>
  <si>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</si>
  <si>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</si>
  <si>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</si>
  <si>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</si>
  <si>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</si>
  <si>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</si>
  <si>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</si>
  <si>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</si>
  <si>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</si>
  <si>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</si>
  <si>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</si>
  <si>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</si>
  <si>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</si>
  <si>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</si>
  <si>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</si>
  <si>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</si>
  <si>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</si>
  <si>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</si>
  <si>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</si>
  <si>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</si>
  <si>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</si>
  <si>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</si>
  <si>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</si>
  <si>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</si>
  <si>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</si>
  <si>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</si>
  <si>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</si>
  <si>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</si>
  <si>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</si>
  <si>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</si>
  <si>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</si>
  <si>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</si>
  <si>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</si>
  <si>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</si>
  <si>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</si>
  <si>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</si>
  <si>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</si>
  <si>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</si>
  <si>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</si>
  <si>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</si>
  <si>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</si>
  <si>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</si>
  <si>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</si>
  <si>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</si>
  <si>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</si>
  <si>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</si>
  <si>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</si>
  <si>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</si>
  <si>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</si>
  <si>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</si>
  <si>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</si>
  <si>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</si>
  <si>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</si>
  <si>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</si>
  <si>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</si>
  <si>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</si>
  <si>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</si>
  <si>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</si>
  <si>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</si>
  <si>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</si>
  <si>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</si>
  <si>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</si>
  <si>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</si>
  <si>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</si>
  <si>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</si>
  <si>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</si>
  <si>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</si>
  <si>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</si>
  <si>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</si>
  <si>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</si>
  <si>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</si>
  <si>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</si>
  <si>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</si>
  <si>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</si>
  <si>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</si>
  <si>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</si>
  <si>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</si>
  <si>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</si>
  <si>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</si>
  <si>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</si>
  <si>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</si>
  <si>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</si>
  <si>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</si>
  <si>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</si>
  <si>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</si>
  <si>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</si>
  <si>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</si>
  <si>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</si>
  <si>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</si>
  <si>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</si>
  <si>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</si>
  <si>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</si>
  <si>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</si>
  <si>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</si>
  <si>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</si>
  <si>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</si>
  <si>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</si>
  <si>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</si>
  <si>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</si>
  <si>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</si>
  <si>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</si>
  <si>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</si>
  <si>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</si>
  <si>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</si>
  <si>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</si>
  <si>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</si>
  <si>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</si>
  <si>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</si>
  <si>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</si>
  <si>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</si>
  <si>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</si>
  <si>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</si>
  <si>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</si>
  <si>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</si>
  <si>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</si>
  <si>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</si>
  <si>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</si>
  <si>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</si>
  <si>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</si>
  <si>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</si>
  <si>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</si>
  <si>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</si>
  <si>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</si>
  <si>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</si>
  <si>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</si>
  <si>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</si>
  <si>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</si>
  <si>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</si>
  <si>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</si>
  <si>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</si>
  <si>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</si>
  <si>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</si>
  <si>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</si>
  <si>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</si>
  <si>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</si>
  <si>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</si>
  <si>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</si>
  <si>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</si>
  <si>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</si>
  <si>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</si>
  <si>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</si>
  <si>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</si>
  <si>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</si>
  <si>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</si>
  <si>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</si>
  <si>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</si>
  <si>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</si>
  <si>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</si>
  <si>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</si>
  <si>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</si>
  <si>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</si>
  <si>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</si>
  <si>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</si>
  <si>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</si>
  <si>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</si>
  <si>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</si>
  <si>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</si>
  <si>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</si>
  <si>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</si>
  <si>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</si>
  <si>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</si>
  <si>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</si>
  <si>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</si>
  <si>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</si>
  <si>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</si>
  <si>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</si>
  <si>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</si>
  <si>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</si>
  <si>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</si>
  <si>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</si>
  <si>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</si>
  <si>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</si>
  <si>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</si>
  <si>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</si>
  <si>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</si>
  <si>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</si>
  <si>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</si>
  <si>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</si>
  <si>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</si>
  <si>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</si>
  <si>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</si>
  <si>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</si>
  <si>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</si>
  <si>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</si>
  <si>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</si>
  <si>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</si>
  <si>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</si>
  <si>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</si>
  <si>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</si>
  <si>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</si>
  <si>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</si>
  <si>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</si>
  <si>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</si>
  <si>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</si>
  <si>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</si>
  <si>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</si>
  <si>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</si>
  <si>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</si>
  <si>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</si>
  <si>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</si>
  <si>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</si>
  <si>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</si>
  <si>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</si>
  <si>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</si>
  <si>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</si>
  <si>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</si>
  <si>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</si>
  <si>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</si>
  <si>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</si>
  <si>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</si>
  <si>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</si>
  <si>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</si>
  <si>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</si>
  <si>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</si>
  <si>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</si>
  <si>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</si>
  <si>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</si>
  <si>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</si>
  <si>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</si>
  <si>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</si>
  <si>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</si>
  <si>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</si>
  <si>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</si>
  <si>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</si>
  <si>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</si>
  <si>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</si>
  <si>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</si>
  <si>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</si>
  <si>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</si>
  <si>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</si>
  <si>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</si>
  <si>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</si>
  <si>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</si>
  <si>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</si>
  <si>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</si>
  <si>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</si>
  <si>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</si>
  <si>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</si>
  <si>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</si>
  <si>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</si>
  <si>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</si>
  <si>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</si>
  <si>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</si>
  <si>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</si>
  <si>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</si>
  <si>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</si>
  <si>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</si>
  <si>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</si>
  <si>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</si>
  <si>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</si>
  <si>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</si>
  <si>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</si>
  <si>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</si>
  <si>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</si>
  <si>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</si>
  <si>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</si>
  <si>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</si>
  <si>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</si>
  <si>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</si>
  <si>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</si>
  <si>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</si>
  <si>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</si>
  <si>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</si>
  <si>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</si>
  <si>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</si>
  <si>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</si>
  <si>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</si>
  <si>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</si>
  <si>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</si>
  <si>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</si>
  <si>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</si>
  <si>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</si>
  <si>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</si>
  <si>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</si>
  <si>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</si>
  <si>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</si>
  <si>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</si>
  <si>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</si>
  <si>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</si>
  <si>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</si>
  <si>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</si>
  <si>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</si>
  <si>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</si>
  <si>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</si>
  <si>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</si>
  <si>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</si>
  <si>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</si>
  <si>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</si>
  <si>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</si>
  <si>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</si>
  <si>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</si>
  <si>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</si>
  <si>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</si>
  <si>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</si>
  <si>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</si>
  <si>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</si>
  <si>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</si>
  <si>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</si>
  <si>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</si>
  <si>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</si>
  <si>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</si>
  <si>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</si>
  <si>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</si>
  <si>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</si>
  <si>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</si>
  <si>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</si>
  <si>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</si>
  <si>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</si>
  <si>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</si>
  <si>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</si>
  <si>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</si>
  <si>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</si>
  <si>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</si>
  <si>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</si>
  <si>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</si>
  <si>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</si>
  <si>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</si>
  <si>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</si>
  <si>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</si>
  <si>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</si>
  <si>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</si>
  <si>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</si>
  <si>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</si>
  <si>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</si>
  <si>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</si>
  <si>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</si>
  <si>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</si>
  <si>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</si>
  <si>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</si>
  <si>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</si>
  <si>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</si>
  <si>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</si>
  <si>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</si>
  <si>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</si>
  <si>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</si>
  <si>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</si>
  <si>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</si>
  <si>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</si>
  <si>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</si>
  <si>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</si>
  <si>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</si>
  <si>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</si>
  <si>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</si>
  <si>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</si>
  <si>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</si>
  <si>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</si>
  <si>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</si>
  <si>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</si>
  <si>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</si>
  <si>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</si>
  <si>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</si>
  <si>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</si>
  <si>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</si>
  <si>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</si>
  <si>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</si>
  <si>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</si>
  <si>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</si>
  <si>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</si>
  <si>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</si>
  <si>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</si>
  <si>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</si>
  <si>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</si>
  <si>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</si>
  <si>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</si>
  <si>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</si>
  <si>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</si>
  <si>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</si>
  <si>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</si>
  <si>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</si>
  <si>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</si>
  <si>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</si>
  <si>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</si>
  <si>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</si>
  <si>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</si>
  <si>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</si>
  <si>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</si>
  <si>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</si>
  <si>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</si>
  <si>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</si>
  <si>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</si>
  <si>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</si>
  <si>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</si>
  <si>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</si>
  <si>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</si>
  <si>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</si>
  <si>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</si>
  <si>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</si>
  <si>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</si>
  <si>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</si>
  <si>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</si>
  <si>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</si>
  <si>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</si>
  <si>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</si>
  <si>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</si>
  <si>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</si>
  <si>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</si>
  <si>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</si>
  <si>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</si>
  <si>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</si>
  <si>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</si>
  <si>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</si>
  <si>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</si>
  <si>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</si>
  <si>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</si>
  <si>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</si>
  <si>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</si>
  <si>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</si>
  <si>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</si>
  <si>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</si>
  <si>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</si>
  <si>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</si>
  <si>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</si>
  <si>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</si>
  <si>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</si>
  <si>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</si>
  <si>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</si>
  <si>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</si>
  <si>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</si>
  <si>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</si>
  <si>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</si>
  <si>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</si>
  <si>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</si>
  <si>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</si>
  <si>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</si>
  <si>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</si>
  <si>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</si>
  <si>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</si>
  <si>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</si>
  <si>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</si>
  <si>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</si>
  <si>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</si>
  <si>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</si>
  <si>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</si>
  <si>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</si>
  <si>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</si>
  <si>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</si>
  <si>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</si>
  <si>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</si>
  <si>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</si>
  <si>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</si>
  <si>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</si>
  <si>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</si>
  <si>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</si>
  <si>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</si>
  <si>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</si>
  <si>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</si>
  <si>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</si>
  <si>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</si>
  <si>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</si>
  <si>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</si>
  <si>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</si>
  <si>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</si>
  <si>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</si>
  <si>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</si>
  <si>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</si>
  <si>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</si>
  <si>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</si>
  <si>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</si>
  <si>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</si>
  <si>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</si>
  <si>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</si>
  <si>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</si>
  <si>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</si>
  <si>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</si>
  <si>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</si>
  <si>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</si>
  <si>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</si>
  <si>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</si>
  <si>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</si>
  <si>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</si>
  <si>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</si>
  <si>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</si>
  <si>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</si>
  <si>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</si>
  <si>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</si>
  <si>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</si>
  <si>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</si>
  <si>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</si>
  <si>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</si>
  <si>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</si>
  <si>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</si>
  <si>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</si>
  <si>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</si>
  <si>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</si>
  <si>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</si>
  <si>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</si>
  <si>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</si>
  <si>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</si>
  <si>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</si>
  <si>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</si>
  <si>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</si>
  <si>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</si>
  <si>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</si>
  <si>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</si>
  <si>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</si>
  <si>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</si>
  <si>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</si>
  <si>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</si>
  <si>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</si>
  <si>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</si>
  <si>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</si>
  <si>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</si>
  <si>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</si>
  <si>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</si>
  <si>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</si>
  <si>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</si>
  <si>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</si>
  <si>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</si>
  <si>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</si>
  <si>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</si>
  <si>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</si>
  <si>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</si>
  <si>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</si>
  <si>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</si>
  <si>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</si>
  <si>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</si>
  <si>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</si>
  <si>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</si>
  <si>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</si>
  <si>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</si>
  <si>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</si>
  <si>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</si>
  <si>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</si>
  <si>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</si>
  <si>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</si>
  <si>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</si>
  <si>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</si>
  <si>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</si>
  <si>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</si>
  <si>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</si>
  <si>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</si>
  <si>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</si>
  <si>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</si>
  <si>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</si>
  <si>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</si>
  <si>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</si>
  <si>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</si>
  <si>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</si>
  <si>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</si>
  <si>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</si>
  <si>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</si>
  <si>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</si>
  <si>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</si>
  <si>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</si>
  <si>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</si>
  <si>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</si>
  <si>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</si>
  <si>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</si>
  <si>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</si>
  <si>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</si>
  <si>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</si>
  <si>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</si>
  <si>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</si>
  <si>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</si>
  <si>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</si>
  <si>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</si>
  <si>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</si>
  <si>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</si>
  <si>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</si>
  <si>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</si>
  <si>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</si>
  <si>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</si>
  <si>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</si>
  <si>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</si>
  <si>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</si>
  <si>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</si>
  <si>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</si>
  <si>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</si>
  <si>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</si>
  <si>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</si>
  <si>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</si>
  <si>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</si>
  <si>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</si>
  <si>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</si>
  <si>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</si>
  <si>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</si>
  <si>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</si>
  <si>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</si>
  <si>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</si>
  <si>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</si>
  <si>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</si>
  <si>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</si>
  <si>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</si>
  <si>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</si>
  <si>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</si>
  <si>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</si>
  <si>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</si>
  <si>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</si>
  <si>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</si>
  <si>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</si>
  <si>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</si>
  <si>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</si>
  <si>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</si>
  <si>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</si>
  <si>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</si>
  <si>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</si>
  <si>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</si>
  <si>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</si>
  <si>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</si>
  <si>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</si>
  <si>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</si>
  <si>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</si>
  <si>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</si>
  <si>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</si>
  <si>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</si>
  <si>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</si>
  <si>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</si>
  <si>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</si>
  <si>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</si>
  <si>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</si>
  <si>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</si>
  <si>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</si>
  <si>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</si>
  <si>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</si>
  <si>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</si>
  <si>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</si>
  <si>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</si>
  <si>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</si>
  <si>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</si>
  <si>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</si>
  <si>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</si>
  <si>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</si>
  <si>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</si>
  <si>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</si>
  <si>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</si>
  <si>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</si>
  <si>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</si>
  <si>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</si>
  <si>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</si>
  <si>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</si>
  <si>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</si>
  <si>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</si>
  <si>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</si>
  <si>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</si>
  <si>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</si>
  <si>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</si>
  <si>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</si>
  <si>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</si>
  <si>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</si>
  <si>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</si>
  <si>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</si>
  <si>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</si>
  <si>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</si>
  <si>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</si>
  <si>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</si>
  <si>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</si>
  <si>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</si>
  <si>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</si>
  <si>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</si>
  <si>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</si>
  <si>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</si>
  <si>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</si>
  <si>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</si>
  <si>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</si>
  <si>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</si>
  <si>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</si>
  <si>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</si>
  <si>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</si>
  <si>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</si>
  <si>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</si>
  <si>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</si>
  <si>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</si>
  <si>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</si>
  <si>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</si>
  <si>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</si>
  <si>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</si>
  <si>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</si>
  <si>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</si>
  <si>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</si>
  <si>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</si>
  <si>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</si>
  <si>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</si>
  <si>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</si>
  <si>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</si>
  <si>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</si>
  <si>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</si>
  <si>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</si>
  <si>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</si>
  <si>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</si>
  <si>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</si>
  <si>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</si>
  <si>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</si>
  <si>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</si>
  <si>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</si>
  <si>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</si>
  <si>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</si>
  <si>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</si>
  <si>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</si>
  <si>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</si>
  <si>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</si>
  <si>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</si>
  <si>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</si>
  <si>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</si>
  <si>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</si>
  <si>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</si>
  <si>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</si>
  <si>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</si>
  <si>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</si>
  <si>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</si>
  <si>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</si>
  <si>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</si>
  <si>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</si>
  <si>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</si>
  <si>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</si>
  <si>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</si>
  <si>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</si>
  <si>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</si>
  <si>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</si>
  <si>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</si>
  <si>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</si>
  <si>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</si>
  <si>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</si>
  <si>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</si>
  <si>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</si>
  <si>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</si>
  <si>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</si>
  <si>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</si>
  <si>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</si>
  <si>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</si>
  <si>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</si>
  <si>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</si>
  <si>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</si>
  <si>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</si>
  <si>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</si>
  <si>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</si>
  <si>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</si>
  <si>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</si>
  <si>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</si>
  <si>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</si>
  <si>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</si>
  <si>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</si>
  <si>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</si>
  <si>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</si>
  <si>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</si>
  <si>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</si>
  <si>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</si>
  <si>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</si>
  <si>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</si>
  <si>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</si>
  <si>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</si>
  <si>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</si>
  <si>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</si>
  <si>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</si>
  <si>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</si>
  <si>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</si>
  <si>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</si>
  <si>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</si>
  <si>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</si>
  <si>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</si>
  <si>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</si>
  <si>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</si>
  <si>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</si>
  <si>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</si>
  <si>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</si>
  <si>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</si>
  <si>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</si>
  <si>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</si>
  <si>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</si>
  <si>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</si>
  <si>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</si>
  <si>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</si>
  <si>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</si>
  <si>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</si>
  <si>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</si>
  <si>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</si>
  <si>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</si>
  <si>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</si>
  <si>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</si>
  <si>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</si>
  <si>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</si>
  <si>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</si>
  <si>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</si>
  <si>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</si>
  <si>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</si>
  <si>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</si>
  <si>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</si>
  <si>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</si>
  <si>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</si>
  <si>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</si>
  <si>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</si>
  <si>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</si>
  <si>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</si>
  <si>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</si>
  <si>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</si>
  <si>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</si>
  <si>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</si>
  <si>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</si>
  <si>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</si>
  <si>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</si>
  <si>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</si>
  <si>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</si>
  <si>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</si>
  <si>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</si>
  <si>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</si>
  <si>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</si>
  <si>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</si>
  <si>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</si>
  <si>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</si>
  <si>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</si>
  <si>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</si>
  <si>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</si>
  <si>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</si>
  <si>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</si>
  <si>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</si>
  <si>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</si>
  <si>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</si>
  <si>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</si>
  <si>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</si>
  <si>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</si>
  <si>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</si>
  <si>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</si>
  <si>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</si>
  <si>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</si>
  <si>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</si>
  <si>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</si>
  <si>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</si>
  <si>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</si>
  <si>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</si>
  <si>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</si>
  <si>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</si>
  <si>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</si>
  <si>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</si>
  <si>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</si>
  <si>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</si>
  <si>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</si>
  <si>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</si>
  <si>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</si>
  <si>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</si>
  <si>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</si>
  <si>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</si>
  <si>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</si>
  <si>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</si>
  <si>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</si>
  <si>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</si>
  <si>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</si>
  <si>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</si>
  <si>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</si>
  <si>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</si>
  <si>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</si>
  <si>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</si>
  <si>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</si>
  <si>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</si>
  <si>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</si>
  <si>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</si>
  <si>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</si>
  <si>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</si>
  <si>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</si>
  <si>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</si>
  <si>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</si>
  <si>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</si>
  <si>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</si>
  <si>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</si>
  <si>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</si>
  <si>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</si>
  <si>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</si>
  <si>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</si>
  <si>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</si>
  <si>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</si>
  <si>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</si>
  <si>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</si>
  <si>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</si>
  <si>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</si>
  <si>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</si>
  <si>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</si>
  <si>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</si>
  <si>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</si>
  <si>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</si>
  <si>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</si>
  <si>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</si>
  <si>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</si>
  <si>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</si>
  <si>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</si>
  <si>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</si>
  <si>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</si>
  <si>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</si>
  <si>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</si>
  <si>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</si>
  <si>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</si>
  <si>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</si>
  <si>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</si>
  <si>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</si>
  <si>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</si>
  <si>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</si>
  <si>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</si>
  <si>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</si>
  <si>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</si>
  <si>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</si>
  <si>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</si>
  <si>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</si>
  <si>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</si>
  <si>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</si>
  <si>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</si>
  <si>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</si>
  <si>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</si>
  <si>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</si>
  <si>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</si>
  <si>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</si>
  <si>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</si>
  <si>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</si>
  <si>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</si>
  <si>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</si>
  <si>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</si>
  <si>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</si>
  <si>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</si>
  <si>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</si>
  <si>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</si>
  <si>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</si>
  <si>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</si>
  <si>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</si>
  <si>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</si>
  <si>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</si>
  <si>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</si>
  <si>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</si>
  <si>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</si>
  <si>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</si>
  <si>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</si>
  <si>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</si>
  <si>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</si>
  <si>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</si>
  <si>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</si>
  <si>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</si>
  <si>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</si>
  <si>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</si>
  <si>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</si>
  <si>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</si>
  <si>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</si>
  <si>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</si>
  <si>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</si>
  <si>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</si>
  <si>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</si>
  <si>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</si>
  <si>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</si>
  <si>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</si>
  <si>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</si>
  <si>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</si>
  <si>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</si>
  <si>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</si>
  <si>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</si>
  <si>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</si>
  <si>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</si>
  <si>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</si>
  <si>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</si>
  <si>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</si>
  <si>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</si>
  <si>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</si>
  <si>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</si>
  <si>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</si>
  <si>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</si>
  <si>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</si>
  <si>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</si>
  <si>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</si>
  <si>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</si>
  <si>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</si>
  <si>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</si>
  <si>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</si>
  <si>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</si>
  <si>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</si>
  <si>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</si>
  <si>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</si>
  <si>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</si>
  <si>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</si>
  <si>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</si>
  <si>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</si>
  <si>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</si>
  <si>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</si>
  <si>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</si>
  <si>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</si>
  <si>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</si>
  <si>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</si>
  <si>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</si>
  <si>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</si>
  <si>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</si>
  <si>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</si>
  <si>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</si>
  <si>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</si>
  <si>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</si>
  <si>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</si>
  <si>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</si>
  <si>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</si>
  <si>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</si>
  <si>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</si>
  <si>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</si>
  <si>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</si>
  <si>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</si>
  <si>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</si>
  <si>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</si>
  <si>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</si>
  <si>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</si>
  <si>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</si>
  <si>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</si>
  <si>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</si>
  <si>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</si>
  <si>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</si>
  <si>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</si>
  <si>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</si>
  <si>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</si>
  <si>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</si>
  <si>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</si>
  <si>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</si>
  <si>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</si>
  <si>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</si>
  <si>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</si>
  <si>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</si>
  <si>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</si>
  <si>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</si>
  <si>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</si>
  <si>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</si>
  <si>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</si>
  <si>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</si>
  <si>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</si>
  <si>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</si>
  <si>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</si>
  <si>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</si>
  <si>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</si>
  <si>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</si>
  <si>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</si>
  <si>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</si>
  <si>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</si>
  <si>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</si>
  <si>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</si>
  <si>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</si>
  <si>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</si>
  <si>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</si>
  <si>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</si>
  <si>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</si>
  <si>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</si>
  <si>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</si>
  <si>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</si>
  <si>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</si>
  <si>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</si>
  <si>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</si>
  <si>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</si>
  <si>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</si>
  <si>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</si>
  <si>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</si>
  <si>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</si>
  <si>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</si>
  <si>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</si>
  <si>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</si>
  <si>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</si>
  <si>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</si>
  <si>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</si>
  <si>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</si>
  <si>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</si>
  <si>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</si>
  <si>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</si>
  <si>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</si>
  <si>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</si>
  <si>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</si>
  <si>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</si>
  <si>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</si>
  <si>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</si>
  <si>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</si>
  <si>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</si>
  <si>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</si>
  <si>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</si>
  <si>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</si>
  <si>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</si>
  <si>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</si>
  <si>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</si>
  <si>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</si>
  <si>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</si>
  <si>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</si>
  <si>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</si>
  <si>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</si>
  <si>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</si>
  <si>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</si>
  <si>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</si>
  <si>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</si>
  <si>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</si>
  <si>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</si>
  <si>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</si>
  <si>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</si>
  <si>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</si>
  <si>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</si>
  <si>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</si>
  <si>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</si>
  <si>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</si>
  <si>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</si>
  <si>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</si>
  <si>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</si>
  <si>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</si>
  <si>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</si>
  <si>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</si>
  <si>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</si>
  <si>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</si>
  <si>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</si>
  <si>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</si>
  <si>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</si>
  <si>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</si>
  <si>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</si>
  <si>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</si>
  <si>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</si>
  <si>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</si>
  <si>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</si>
  <si>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</si>
  <si>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</si>
  <si>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</si>
  <si>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</si>
  <si>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</si>
  <si>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</si>
  <si>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</si>
  <si>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</si>
  <si>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</si>
  <si>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</si>
  <si>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</si>
  <si>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</si>
  <si>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</si>
  <si>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</si>
  <si>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</si>
  <si>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</si>
  <si>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</si>
  <si>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</si>
  <si>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</si>
  <si>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</si>
  <si>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</si>
  <si>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</si>
  <si>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</si>
  <si>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</si>
  <si>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</si>
  <si>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</si>
  <si>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</si>
  <si>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</si>
  <si>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</si>
  <si>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</si>
  <si>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</si>
  <si>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</si>
  <si>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</si>
  <si>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</si>
  <si>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</si>
  <si>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</si>
  <si>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</si>
  <si>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</si>
  <si>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</si>
  <si>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</si>
  <si>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</si>
  <si>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</si>
  <si>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</si>
  <si>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</si>
  <si>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</si>
  <si>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</si>
  <si>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</si>
  <si>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</si>
  <si>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</si>
  <si>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</si>
  <si>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</si>
  <si>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</si>
  <si>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</si>
  <si>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</si>
  <si>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</si>
  <si>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</si>
  <si>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</si>
  <si>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</si>
  <si>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</si>
  <si>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</si>
  <si>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</si>
  <si>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</si>
  <si>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</si>
  <si>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</si>
  <si>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</si>
  <si>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</si>
  <si>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</si>
  <si>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</si>
  <si>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</si>
  <si>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</si>
  <si>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</si>
  <si>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</si>
  <si>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</si>
  <si>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</si>
  <si>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</si>
  <si>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</si>
  <si>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</si>
  <si>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</si>
  <si>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</si>
  <si>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</si>
  <si>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</si>
  <si>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</si>
  <si>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</si>
  <si>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</si>
  <si>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</si>
  <si>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</si>
  <si>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</si>
  <si>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</si>
  <si>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</si>
  <si>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</si>
  <si>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</si>
  <si>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</si>
  <si>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</si>
  <si>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</si>
  <si>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</si>
  <si>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</si>
  <si>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</si>
  <si>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</si>
  <si>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</si>
  <si>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</si>
  <si>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</si>
  <si>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</si>
  <si>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</si>
  <si>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</si>
  <si>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</si>
  <si>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</si>
  <si>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</si>
  <si>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</si>
  <si>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</si>
  <si>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</si>
  <si>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</si>
  <si>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</si>
  <si>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</si>
  <si>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</si>
  <si>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</si>
  <si>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</si>
  <si>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</si>
  <si>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</si>
  <si>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</si>
  <si>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</si>
  <si>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</si>
  <si>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</si>
  <si>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</si>
  <si>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</si>
  <si>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</si>
  <si>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</si>
  <si>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</si>
  <si>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</si>
  <si>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</si>
  <si>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</si>
  <si>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</si>
  <si>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</si>
  <si>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</si>
  <si>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</si>
  <si>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</si>
  <si>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</si>
  <si>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</si>
  <si>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</si>
  <si>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</si>
  <si>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</si>
  <si>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</si>
  <si>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</si>
  <si>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</si>
  <si>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</si>
  <si>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</si>
  <si>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</si>
  <si>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</si>
  <si>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</si>
  <si>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</si>
  <si>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</si>
  <si>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</si>
  <si>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</si>
  <si>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</si>
  <si>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</si>
  <si>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</si>
  <si>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</si>
  <si>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</si>
  <si>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</si>
  <si>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</si>
  <si>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</si>
  <si>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</si>
  <si>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</si>
  <si>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</si>
  <si>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</si>
  <si>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</si>
  <si>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</si>
  <si>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</si>
  <si>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</si>
  <si>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</si>
  <si>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</si>
  <si>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</si>
  <si>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</si>
  <si>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</si>
  <si>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</si>
  <si>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</si>
  <si>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</si>
  <si>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</si>
  <si>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</si>
  <si>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</si>
  <si>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</si>
  <si>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</si>
  <si>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</si>
  <si>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</si>
  <si>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</si>
  <si>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</si>
  <si>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</si>
  <si>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</si>
  <si>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</si>
  <si>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</si>
  <si>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</si>
  <si>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</si>
  <si>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</si>
  <si>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</si>
  <si>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</si>
  <si>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</si>
  <si>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</si>
  <si>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</si>
  <si>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</si>
  <si>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</si>
  <si>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</si>
  <si>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</si>
  <si>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</si>
  <si>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</si>
  <si>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</si>
  <si>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</si>
  <si>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</si>
  <si>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</si>
  <si>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</si>
  <si>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</si>
  <si>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</si>
  <si>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</si>
  <si>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</si>
  <si>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</si>
  <si>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</si>
  <si>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</si>
  <si>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</si>
  <si>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</si>
  <si>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</si>
  <si>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</si>
  <si>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</si>
  <si>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</si>
  <si>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</si>
  <si>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</si>
  <si>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</si>
  <si>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</si>
  <si>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</si>
  <si>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</si>
  <si>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</si>
  <si>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</si>
  <si>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</si>
  <si>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</si>
  <si>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</si>
  <si>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</si>
  <si>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</si>
  <si>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</si>
  <si>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</si>
  <si>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</si>
  <si>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</si>
  <si>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</si>
  <si>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</si>
  <si>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</si>
  <si>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</si>
  <si>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</si>
  <si>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</si>
  <si>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</si>
  <si>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</si>
  <si>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</si>
  <si>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</si>
  <si>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</si>
  <si>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</si>
  <si>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</si>
  <si>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</si>
  <si>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</si>
  <si>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</si>
  <si>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</si>
  <si>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</si>
  <si>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</si>
  <si>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</si>
  <si>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</si>
  <si>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</si>
  <si>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</si>
  <si>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</si>
  <si>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</si>
  <si>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</si>
  <si>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</si>
  <si>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</si>
  <si>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</si>
  <si>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</si>
  <si>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</si>
  <si>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</si>
  <si>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</si>
  <si>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</si>
  <si>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</si>
  <si>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</si>
  <si>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</si>
  <si>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</si>
  <si>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</si>
  <si>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</si>
  <si>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</si>
  <si>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</si>
  <si>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</si>
  <si>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</si>
  <si>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</si>
  <si>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</si>
  <si>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</si>
  <si>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</si>
  <si>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</si>
  <si>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</si>
  <si>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</si>
  <si>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</si>
  <si>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</si>
  <si>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</si>
  <si>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</si>
  <si>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</si>
  <si>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</si>
  <si>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</si>
  <si>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</si>
  <si>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</si>
  <si>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</si>
  <si>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</si>
  <si>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</si>
  <si>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</si>
  <si>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</si>
  <si>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</si>
  <si>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</si>
  <si>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</si>
  <si>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</si>
  <si>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</si>
  <si>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</si>
  <si>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</si>
  <si>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</si>
  <si>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</si>
  <si>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</si>
  <si>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</si>
  <si>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</si>
  <si>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</si>
  <si>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</si>
  <si>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</si>
  <si>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</si>
  <si>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</si>
  <si>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</si>
  <si>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</si>
  <si>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</si>
  <si>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</si>
  <si>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</si>
  <si>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</si>
  <si>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</si>
  <si>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</si>
  <si>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</si>
  <si>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</si>
  <si>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</si>
  <si>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</si>
  <si>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</si>
  <si>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</si>
  <si>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</si>
  <si>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</si>
  <si>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</si>
  <si>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</si>
  <si>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</si>
  <si>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</si>
  <si>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</si>
  <si>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</si>
  <si>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</si>
  <si>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</si>
  <si>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</si>
  <si>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</si>
  <si>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</si>
  <si>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</si>
  <si>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</si>
  <si>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</si>
  <si>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</si>
  <si>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</si>
  <si>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</si>
  <si>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</si>
  <si>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</si>
  <si>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</si>
  <si>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</si>
  <si>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</si>
  <si>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</si>
  <si>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</si>
  <si>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</si>
  <si>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</si>
  <si>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</si>
  <si>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</si>
  <si>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</si>
  <si>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</si>
  <si>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</si>
  <si>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</si>
  <si>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</si>
  <si>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</si>
  <si>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</si>
  <si>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</si>
  <si>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</si>
  <si>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</si>
  <si>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</si>
  <si>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</si>
  <si>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</si>
  <si>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</si>
  <si>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</si>
  <si>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</si>
  <si>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</si>
  <si>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</si>
  <si>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</si>
  <si>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</si>
  <si>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</si>
  <si>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</si>
  <si>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</si>
  <si>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</si>
  <si>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</si>
  <si>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</si>
  <si>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</si>
  <si>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</si>
  <si>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</si>
  <si>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</si>
  <si>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</si>
  <si>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</si>
  <si>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</si>
  <si>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</si>
  <si>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</si>
  <si>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</si>
  <si>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</si>
  <si>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</si>
  <si>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</si>
  <si>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</si>
  <si>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</si>
  <si>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</si>
  <si>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</si>
  <si>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</si>
  <si>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</si>
  <si>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</si>
  <si>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</si>
  <si>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</si>
  <si>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</si>
  <si>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</si>
  <si>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</si>
  <si>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</si>
  <si>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</si>
  <si>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</si>
  <si>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</si>
  <si>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</si>
  <si>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</si>
  <si>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</si>
  <si>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</si>
  <si>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</si>
  <si>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</si>
  <si>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</si>
  <si>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</si>
  <si>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</si>
  <si>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</si>
  <si>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</si>
  <si>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</si>
  <si>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</si>
  <si>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</si>
  <si>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</si>
  <si>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</si>
  <si>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</si>
  <si>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</si>
  <si>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</si>
  <si>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</si>
  <si>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</si>
  <si>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</si>
  <si>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</si>
  <si>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</si>
  <si>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</si>
  <si>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</si>
  <si>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</si>
  <si>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</si>
  <si>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</si>
  <si>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</si>
  <si>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</si>
  <si>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</si>
  <si>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</si>
  <si>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</si>
  <si>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</si>
  <si>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</si>
  <si>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</si>
  <si>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</si>
  <si>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</si>
  <si>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</si>
  <si>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</si>
  <si>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</si>
  <si>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</si>
  <si>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</si>
  <si>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</si>
  <si>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</si>
  <si>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</si>
  <si>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</si>
  <si>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</si>
  <si>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</si>
  <si>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</si>
  <si>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</si>
  <si>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</si>
  <si>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</si>
  <si>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</si>
  <si>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</si>
  <si>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</si>
  <si>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</si>
  <si>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</si>
  <si>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</si>
  <si>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</si>
  <si>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</si>
  <si>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</si>
  <si>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</si>
  <si>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</si>
  <si>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</si>
  <si>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</si>
  <si>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</si>
  <si>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</si>
  <si>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</si>
  <si>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</si>
  <si>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</si>
  <si>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</si>
  <si>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</si>
  <si>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</si>
  <si>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</si>
  <si>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</si>
  <si>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</si>
  <si>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</si>
  <si>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</si>
  <si>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</si>
  <si>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</si>
  <si>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</si>
  <si>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</si>
  <si>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</si>
  <si>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</si>
  <si>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</si>
  <si>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</si>
  <si>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</si>
  <si>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</si>
  <si>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</si>
  <si>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</si>
  <si>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</si>
  <si>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</si>
  <si>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</si>
  <si>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</si>
  <si>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</si>
  <si>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</si>
  <si>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</si>
  <si>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</si>
  <si>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</si>
  <si>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</si>
  <si>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</si>
  <si>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</si>
  <si>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</si>
  <si>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</si>
  <si>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</si>
  <si>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</si>
  <si>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</si>
  <si>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</si>
  <si>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</si>
  <si>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</si>
  <si>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</si>
  <si>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</si>
  <si>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</si>
  <si>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</si>
  <si>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</si>
  <si>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</si>
  <si>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</si>
  <si>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</si>
  <si>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</si>
  <si>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</si>
  <si>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</si>
  <si>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</si>
  <si>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</si>
  <si>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</si>
  <si>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</si>
  <si>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</si>
  <si>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</si>
  <si>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</si>
  <si>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</si>
  <si>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</si>
  <si>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</si>
  <si>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</si>
  <si>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</si>
  <si>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</si>
  <si>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</si>
  <si>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</si>
  <si>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</si>
  <si>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</si>
  <si>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</si>
  <si>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</si>
  <si>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</si>
  <si>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</si>
  <si>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</si>
  <si>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</si>
  <si>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</si>
  <si>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</si>
  <si>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</si>
  <si>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</si>
  <si>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</si>
  <si>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</si>
  <si>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</si>
  <si>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</si>
  <si>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</si>
  <si>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</si>
  <si>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</si>
  <si>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</si>
  <si>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</si>
  <si>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</si>
  <si>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</si>
  <si>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</si>
  <si>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</si>
  <si>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</si>
  <si>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</si>
  <si>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</si>
  <si>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</si>
  <si>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</si>
  <si>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</si>
  <si>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</si>
  <si>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</si>
  <si>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</si>
  <si>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</si>
  <si>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</si>
  <si>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</si>
  <si>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</si>
  <si>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</si>
  <si>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</si>
  <si>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</si>
  <si>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</si>
  <si>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</si>
  <si>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</si>
  <si>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</si>
  <si>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</si>
  <si>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</si>
  <si>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</si>
  <si>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</si>
  <si>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</si>
  <si>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</si>
  <si>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</si>
  <si>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</si>
  <si>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</si>
  <si>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</si>
  <si>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</si>
  <si>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</si>
  <si>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</si>
  <si>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</si>
  <si>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</si>
  <si>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</si>
  <si>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</si>
  <si>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</si>
  <si>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</si>
  <si>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</si>
  <si>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</si>
  <si>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</si>
  <si>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</si>
  <si>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</si>
  <si>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</si>
  <si>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</si>
  <si>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</si>
  <si>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</si>
  <si>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</si>
  <si>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</si>
  <si>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</si>
  <si>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</si>
  <si>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</si>
  <si>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</si>
  <si>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</si>
  <si>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</si>
  <si>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</si>
  <si>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</si>
  <si>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</si>
  <si>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</si>
  <si>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</si>
  <si>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</si>
  <si>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</si>
  <si>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</si>
  <si>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</si>
  <si>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</si>
  <si>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</si>
  <si>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</si>
  <si>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</si>
  <si>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</si>
  <si>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</si>
  <si>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</si>
  <si>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</si>
  <si>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</si>
  <si>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</si>
  <si>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</si>
  <si>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</si>
  <si>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</si>
  <si>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</si>
  <si>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</si>
  <si>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</si>
  <si>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</si>
  <si>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</si>
  <si>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</si>
  <si>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</si>
  <si>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</si>
  <si>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</si>
  <si>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</si>
  <si>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</si>
  <si>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</si>
  <si>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</si>
  <si>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</si>
  <si>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</si>
  <si>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</si>
  <si>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</si>
  <si>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</si>
  <si>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</si>
  <si>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</si>
  <si>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</si>
  <si>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</si>
  <si>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</si>
  <si>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</si>
  <si>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</si>
  <si>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</si>
  <si>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</si>
  <si>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</si>
  <si>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</si>
  <si>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</si>
  <si>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</si>
  <si>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</si>
  <si>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</si>
  <si>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</si>
  <si>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</si>
  <si>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</si>
  <si>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</si>
  <si>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</si>
  <si>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</si>
  <si>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</si>
  <si>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</si>
  <si>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</si>
  <si>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</si>
  <si>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</si>
  <si>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</si>
  <si>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</si>
  <si>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</si>
  <si>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</si>
  <si>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</si>
  <si>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</si>
  <si>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</si>
  <si>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</si>
  <si>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</si>
  <si>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</si>
  <si>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</si>
  <si>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</si>
  <si>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</si>
  <si>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</si>
  <si>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</si>
  <si>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</si>
  <si>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</si>
  <si>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</si>
  <si>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</si>
  <si>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</si>
  <si>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</si>
  <si>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</si>
  <si>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</si>
  <si>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</si>
  <si>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</si>
  <si>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</si>
  <si>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</si>
  <si>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</si>
  <si>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</si>
  <si>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</si>
  <si>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</si>
  <si>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</si>
  <si>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</si>
  <si>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</si>
  <si>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</si>
  <si>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</si>
  <si>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</si>
  <si>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</si>
  <si>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</si>
  <si>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</si>
  <si>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</si>
  <si>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</si>
  <si>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</si>
  <si>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</si>
  <si>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</si>
  <si>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</si>
  <si>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</si>
  <si>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</si>
  <si>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</si>
  <si>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</si>
  <si>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</si>
  <si>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</si>
  <si>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</si>
  <si>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</si>
  <si>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</si>
  <si>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</si>
  <si>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</si>
  <si>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</si>
  <si>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</si>
  <si>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</si>
  <si>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</si>
  <si>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</si>
  <si>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</si>
  <si>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</si>
  <si>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</si>
  <si>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</si>
  <si>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</si>
  <si>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</si>
  <si>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</si>
  <si>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</si>
  <si>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</si>
  <si>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</si>
  <si>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</si>
  <si>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</si>
  <si>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</si>
  <si>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</si>
  <si>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</si>
  <si>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</si>
  <si>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</si>
  <si>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</si>
  <si>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</si>
  <si>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</si>
  <si>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</si>
  <si>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</si>
  <si>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</si>
  <si>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</si>
  <si>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</si>
  <si>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</si>
  <si>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</si>
  <si>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</si>
  <si>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</si>
  <si>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</si>
  <si>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</si>
  <si>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</si>
  <si>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</si>
  <si>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</si>
  <si>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</si>
  <si>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</si>
  <si>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</si>
  <si>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</si>
  <si>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</si>
  <si>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</si>
  <si>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</si>
  <si>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</si>
  <si>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</si>
  <si>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</si>
  <si>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</si>
  <si>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</si>
  <si>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</si>
  <si>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</si>
  <si>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</si>
  <si>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</si>
  <si>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</si>
  <si>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</si>
  <si>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</si>
  <si>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</si>
  <si>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</si>
  <si>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</si>
  <si>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</si>
  <si>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</si>
  <si>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</si>
  <si>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</si>
  <si>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</si>
  <si>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</si>
  <si>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</si>
  <si>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</si>
  <si>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</si>
  <si>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</si>
  <si>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</si>
  <si>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</si>
  <si>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</si>
  <si>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</si>
  <si>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</si>
  <si>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</si>
  <si>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</si>
  <si>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</si>
  <si>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</si>
  <si>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</si>
  <si>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</si>
  <si>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</si>
  <si>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</si>
  <si>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</si>
  <si>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</si>
  <si>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</si>
  <si>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</si>
  <si>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</si>
  <si>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</si>
  <si>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</si>
  <si>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</si>
  <si>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</si>
  <si>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</si>
  <si>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</si>
  <si>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</si>
  <si>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</si>
  <si>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</si>
  <si>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</si>
  <si>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</si>
  <si>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</si>
  <si>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</si>
  <si>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</si>
  <si>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</si>
  <si>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</si>
  <si>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</si>
  <si>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</si>
  <si>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</si>
  <si>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</si>
  <si>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</si>
  <si>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</si>
  <si>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</si>
  <si>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</si>
  <si>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</si>
  <si>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</si>
  <si>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</si>
  <si>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</si>
  <si>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</si>
  <si>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</si>
  <si>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</si>
  <si>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</si>
  <si>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</si>
  <si>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</si>
  <si>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</si>
  <si>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</si>
  <si>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</si>
  <si>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</si>
  <si>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</si>
  <si>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</si>
  <si>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</si>
  <si>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</si>
  <si>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</si>
  <si>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</si>
  <si>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</si>
  <si>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</si>
  <si>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</si>
  <si>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</si>
  <si>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</si>
  <si>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</si>
  <si>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</si>
  <si>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</si>
  <si>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</si>
  <si>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</si>
  <si>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</si>
  <si>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</si>
  <si>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</si>
  <si>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</si>
  <si>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</si>
  <si>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</si>
  <si>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</si>
  <si>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</si>
  <si>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</si>
  <si>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</si>
  <si>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</si>
  <si>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</si>
  <si>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</si>
  <si>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</si>
  <si>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</si>
  <si>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</si>
  <si>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</si>
  <si>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</si>
  <si>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</si>
  <si>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</si>
  <si>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</si>
  <si>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</si>
  <si>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</si>
  <si>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</si>
  <si>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</si>
  <si>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</si>
  <si>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</si>
  <si>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</si>
  <si>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</si>
  <si>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</si>
  <si>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</si>
  <si>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</si>
  <si>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</si>
  <si>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</si>
  <si>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</si>
  <si>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</si>
  <si>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</si>
  <si>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</si>
  <si>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</si>
  <si>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</si>
  <si>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</si>
  <si>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</si>
  <si>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</si>
  <si>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</si>
  <si>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</si>
  <si>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</si>
  <si>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</si>
  <si>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</si>
  <si>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</si>
  <si>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</si>
  <si>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</si>
  <si>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</si>
  <si>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</si>
  <si>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</si>
  <si>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</si>
  <si>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</si>
  <si>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</si>
  <si>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</si>
  <si>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</si>
  <si>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</si>
  <si>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</si>
  <si>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</si>
  <si>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</si>
  <si>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</si>
  <si>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</si>
  <si>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</si>
  <si>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</si>
  <si>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</si>
  <si>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</si>
  <si>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</si>
  <si>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</si>
  <si>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</si>
  <si>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</si>
  <si>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</si>
  <si>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</si>
  <si>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</si>
  <si>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</si>
  <si>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</si>
  <si>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</si>
  <si>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</si>
  <si>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</si>
  <si>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</si>
  <si>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</si>
  <si>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</si>
  <si>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</si>
  <si>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</si>
  <si>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</si>
  <si>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</si>
  <si>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</si>
  <si>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</si>
  <si>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</si>
  <si>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</si>
  <si>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</si>
  <si>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</si>
  <si>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</si>
  <si>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</si>
  <si>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</si>
  <si>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</si>
  <si>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</si>
  <si>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</si>
  <si>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</si>
  <si>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</si>
  <si>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</si>
  <si>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</si>
  <si>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</si>
  <si>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</si>
  <si>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</si>
  <si>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</si>
  <si>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</si>
  <si>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</si>
  <si>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</si>
  <si>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</si>
  <si>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</si>
  <si>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</si>
  <si>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</si>
  <si>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</si>
  <si>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</si>
  <si>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</si>
  <si>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</si>
  <si>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</si>
  <si>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</si>
  <si>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</si>
  <si>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</si>
  <si>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</si>
  <si>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</si>
  <si>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</si>
  <si>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</si>
  <si>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</si>
  <si>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</si>
  <si>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</si>
  <si>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</si>
  <si>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</si>
  <si>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</si>
  <si>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</si>
  <si>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</si>
  <si>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</si>
  <si>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</si>
  <si>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</si>
  <si>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</si>
  <si>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</si>
  <si>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</si>
  <si>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</si>
  <si>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</si>
  <si>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</si>
  <si>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</si>
  <si>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</si>
  <si>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</si>
  <si>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</si>
  <si>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</si>
  <si>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</si>
  <si>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</si>
  <si>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</si>
  <si>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</si>
  <si>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</si>
  <si>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</si>
  <si>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</si>
  <si>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</si>
  <si>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</si>
  <si>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</si>
  <si>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</si>
  <si>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</si>
  <si>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</si>
  <si>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</si>
  <si>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</si>
  <si>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</si>
  <si>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</si>
  <si>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</si>
  <si>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</si>
  <si>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</si>
  <si>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</si>
  <si>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</si>
  <si>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</si>
  <si>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</si>
  <si>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</si>
  <si>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</si>
  <si>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</si>
  <si>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</si>
  <si>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</si>
  <si>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</si>
  <si>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</si>
  <si>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</si>
  <si>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</si>
  <si>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</si>
  <si>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</si>
  <si>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</si>
  <si>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</si>
  <si>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</si>
  <si>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</si>
  <si>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</si>
  <si>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</si>
  <si>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</si>
  <si>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</si>
  <si>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</si>
  <si>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</si>
  <si>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</si>
  <si>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</si>
  <si>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</si>
  <si>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</si>
  <si>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</si>
  <si>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</si>
  <si>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</si>
  <si>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</si>
  <si>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</si>
  <si>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</si>
  <si>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</si>
  <si>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</si>
  <si>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</si>
  <si>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</si>
  <si>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</si>
  <si>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</si>
  <si>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</si>
  <si>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</si>
  <si>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</si>
  <si>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</si>
  <si>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</si>
  <si>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</si>
  <si>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</si>
  <si>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</si>
  <si>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</si>
  <si>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</si>
  <si>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</si>
  <si>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</si>
  <si>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</si>
  <si>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</si>
  <si>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</si>
  <si>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</si>
  <si>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</si>
  <si>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</si>
  <si>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</si>
  <si>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</si>
  <si>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</si>
  <si>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</si>
  <si>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</si>
  <si>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</si>
  <si>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</si>
  <si>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</si>
  <si>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</si>
  <si>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</si>
  <si>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</si>
  <si>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</si>
  <si>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</si>
  <si>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</si>
  <si>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</si>
  <si>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</si>
  <si>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</si>
  <si>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</si>
  <si>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</si>
  <si>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</si>
  <si>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</si>
  <si>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</si>
  <si>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</si>
  <si>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</si>
  <si>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</si>
  <si>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</si>
  <si>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</si>
  <si>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</si>
  <si>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</si>
  <si>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</si>
  <si>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</si>
  <si>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</si>
  <si>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</si>
  <si>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</si>
  <si>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</si>
  <si>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</si>
  <si>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</si>
  <si>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</si>
  <si>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</si>
  <si>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</si>
  <si>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</si>
  <si>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</si>
  <si>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</si>
  <si>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</si>
  <si>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</si>
  <si>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</si>
  <si>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</si>
  <si>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</si>
  <si>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</si>
  <si>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</si>
  <si>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</si>
  <si>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</si>
  <si>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</si>
  <si>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</si>
  <si>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</si>
  <si>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</si>
  <si>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</si>
  <si>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</si>
  <si>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</si>
  <si>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</si>
  <si>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</si>
  <si>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</si>
  <si>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</si>
  <si>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</si>
  <si>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</si>
  <si>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</si>
  <si>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</si>
  <si>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</si>
  <si>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</si>
  <si>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</si>
  <si>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</si>
  <si>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</si>
  <si>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</si>
  <si>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</si>
  <si>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</si>
  <si>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</si>
  <si>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</si>
  <si>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</si>
  <si>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</si>
  <si>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</si>
  <si>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</si>
  <si>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</si>
  <si>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</si>
  <si>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</si>
  <si>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</si>
  <si>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</si>
  <si>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</si>
  <si>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</si>
  <si>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</si>
  <si>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</si>
  <si>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</si>
  <si>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</si>
  <si>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</si>
  <si>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</si>
  <si>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</si>
  <si>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</si>
  <si>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</si>
  <si>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</si>
  <si>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</si>
  <si>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</si>
  <si>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</si>
  <si>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</si>
  <si>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</si>
  <si>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</si>
  <si>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</si>
  <si>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</si>
  <si>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</si>
  <si>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</si>
  <si>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</si>
  <si>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</si>
  <si>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</si>
  <si>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</si>
  <si>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</si>
  <si>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</si>
  <si>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</si>
  <si>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</si>
  <si>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</si>
  <si>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</si>
  <si>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</si>
  <si>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</si>
  <si>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</si>
  <si>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</si>
  <si>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</si>
  <si>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</si>
  <si>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</si>
  <si>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</si>
  <si>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</si>
  <si>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</si>
  <si>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</si>
  <si>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</si>
  <si>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</si>
  <si>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</si>
  <si>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</si>
  <si>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</si>
  <si>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</si>
  <si>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</si>
  <si>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</si>
  <si>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</si>
  <si>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</si>
  <si>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</si>
  <si>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</si>
  <si>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</si>
  <si>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</si>
  <si>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</si>
  <si>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</si>
  <si>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</si>
  <si>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</si>
  <si>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</si>
  <si>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</si>
  <si>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</si>
  <si>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</si>
  <si>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</si>
  <si>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</si>
  <si>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</si>
  <si>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</si>
  <si>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</si>
  <si>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</si>
  <si>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</si>
  <si>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</si>
  <si>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</si>
  <si>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</si>
  <si>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</si>
  <si>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</si>
  <si>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</si>
  <si>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</si>
  <si>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</si>
  <si>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</si>
  <si>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</si>
  <si>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</si>
  <si>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</si>
  <si>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</si>
  <si>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</si>
  <si>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</si>
  <si>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</si>
  <si>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</si>
  <si>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</si>
  <si>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</si>
  <si>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</si>
  <si>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</si>
  <si>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</si>
  <si>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</si>
  <si>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</si>
  <si>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</si>
  <si>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</si>
  <si>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</si>
  <si>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</si>
  <si>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</si>
  <si>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</si>
  <si>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</si>
  <si>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</si>
  <si>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</si>
  <si>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</si>
  <si>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</si>
  <si>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</si>
  <si>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</si>
  <si>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</si>
  <si>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</si>
  <si>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</si>
  <si>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</si>
  <si>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</si>
  <si>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</si>
  <si>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</si>
  <si>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</si>
  <si>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</si>
  <si>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</si>
  <si>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</si>
  <si>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</si>
  <si>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</si>
  <si>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</si>
  <si>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</si>
  <si>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</si>
  <si>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</si>
  <si>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</si>
  <si>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</si>
  <si>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</si>
  <si>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</si>
  <si>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</si>
  <si>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</si>
  <si>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</si>
  <si>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</si>
  <si>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</si>
  <si>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</si>
  <si>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</si>
  <si>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</si>
  <si>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</si>
  <si>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</si>
  <si>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</si>
  <si>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</si>
  <si>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</si>
  <si>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</si>
  <si>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</si>
  <si>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</si>
  <si>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</si>
  <si>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</si>
  <si>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</si>
  <si>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</si>
  <si>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</si>
  <si>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</si>
  <si>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</si>
  <si>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</si>
  <si>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</si>
  <si>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</si>
  <si>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</si>
  <si>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</si>
  <si>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</si>
  <si>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</si>
  <si>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</si>
  <si>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</si>
  <si>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</si>
  <si>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</si>
  <si>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</si>
  <si>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</si>
  <si>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</si>
  <si>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</si>
  <si>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</si>
  <si>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</si>
  <si>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</si>
  <si>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</si>
  <si>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</si>
  <si>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</si>
  <si>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</si>
  <si>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</si>
  <si>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</si>
  <si>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</si>
  <si>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</si>
  <si>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</si>
  <si>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</si>
  <si>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</si>
  <si>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</si>
  <si>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</si>
  <si>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</si>
  <si>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</si>
  <si>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</si>
  <si>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</si>
  <si>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</si>
  <si>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</si>
  <si>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</si>
  <si>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</si>
  <si>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</si>
  <si>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</si>
  <si>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</si>
  <si>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</si>
  <si>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</si>
  <si>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</si>
  <si>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</si>
  <si>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</si>
  <si>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</si>
  <si>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</si>
  <si>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</si>
  <si>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</si>
  <si>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</si>
  <si>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</si>
  <si>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</si>
  <si>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</si>
  <si>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</si>
  <si>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</si>
  <si>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</si>
  <si>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</si>
  <si>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</si>
  <si>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</si>
  <si>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</si>
  <si>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</si>
  <si>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</si>
  <si>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</si>
  <si>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</si>
  <si>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</si>
  <si>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</si>
  <si>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</si>
  <si>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</si>
  <si>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</si>
  <si>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</si>
  <si>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</si>
  <si>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</si>
  <si>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</si>
  <si>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</si>
  <si>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</si>
  <si>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</si>
  <si>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</si>
  <si>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</si>
  <si>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</si>
  <si>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</si>
  <si>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</si>
  <si>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</si>
  <si>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</si>
  <si>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</si>
  <si>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</si>
  <si>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</si>
  <si>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</si>
  <si>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</si>
  <si>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</si>
  <si>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</si>
  <si>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</si>
  <si>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</si>
  <si>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</si>
  <si>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</si>
  <si>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</si>
  <si>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</si>
  <si>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</si>
  <si>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</si>
  <si>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</si>
  <si>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</si>
  <si>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</si>
  <si>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</si>
  <si>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</si>
  <si>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</si>
  <si>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</si>
  <si>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</si>
  <si>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</si>
  <si>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</si>
  <si>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</si>
  <si>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</si>
  <si>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</si>
  <si>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</si>
  <si>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</si>
  <si>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</si>
  <si>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</si>
  <si>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</si>
  <si>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</si>
  <si>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</si>
  <si>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</si>
  <si>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</si>
  <si>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</si>
  <si>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</si>
  <si>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</si>
  <si>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</si>
  <si>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</si>
  <si>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</si>
  <si>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</si>
  <si>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</si>
  <si>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</si>
  <si>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</si>
  <si>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</si>
  <si>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</si>
  <si>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</si>
  <si>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</si>
  <si>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</si>
  <si>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</si>
  <si>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</si>
  <si>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</si>
  <si>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</si>
  <si>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</si>
  <si>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</si>
  <si>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</si>
  <si>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</si>
  <si>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</si>
  <si>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</si>
  <si>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</si>
  <si>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</si>
  <si>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</si>
  <si>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</si>
  <si>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</si>
  <si>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</si>
  <si>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</si>
  <si>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</si>
  <si>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</si>
  <si>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</si>
  <si>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</si>
  <si>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</si>
  <si>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</si>
  <si>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</si>
  <si>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</si>
  <si>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</si>
  <si>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</si>
  <si>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</si>
  <si>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</si>
  <si>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</si>
  <si>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</si>
  <si>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</si>
  <si>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</si>
  <si>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</si>
  <si>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</si>
  <si>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</si>
  <si>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</si>
  <si>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</si>
  <si>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</si>
  <si>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</si>
  <si>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</si>
  <si>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</si>
  <si>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</si>
  <si>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</si>
  <si>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</si>
  <si>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</si>
  <si>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</si>
  <si>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</si>
  <si>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</si>
  <si>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</si>
  <si>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</si>
  <si>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</si>
  <si>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</si>
  <si>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</si>
  <si>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</si>
  <si>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</si>
  <si>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</si>
  <si>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</si>
  <si>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</si>
  <si>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</si>
  <si>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</si>
  <si>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</si>
  <si>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</si>
  <si>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</si>
  <si>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</si>
  <si>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</si>
  <si>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</si>
  <si>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</si>
  <si>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</si>
  <si>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</si>
  <si>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</si>
  <si>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</si>
  <si>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</si>
  <si>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</si>
  <si>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</si>
  <si>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</si>
  <si>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</si>
  <si>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</si>
  <si>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</si>
  <si>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</si>
  <si>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</si>
  <si>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</si>
  <si>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</si>
  <si>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</si>
  <si>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</si>
  <si>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</si>
  <si>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</si>
  <si>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</si>
  <si>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</si>
  <si>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</si>
  <si>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</si>
  <si>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</si>
  <si>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</si>
  <si>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</si>
  <si>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</si>
  <si>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</si>
  <si>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</si>
  <si>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</si>
  <si>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</si>
  <si>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</si>
  <si>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</si>
  <si>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</si>
  <si>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</si>
  <si>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</si>
  <si>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</si>
  <si>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</si>
  <si>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</si>
  <si>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</si>
  <si>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</si>
  <si>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</si>
  <si>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</si>
  <si>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</si>
  <si>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</si>
  <si>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</si>
  <si>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</si>
  <si>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</si>
  <si>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</si>
  <si>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</si>
  <si>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</si>
  <si>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</si>
  <si>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</si>
  <si>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</si>
  <si>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</si>
  <si>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</si>
  <si>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</si>
  <si>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</si>
  <si>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</si>
  <si>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</si>
  <si>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</si>
  <si>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</si>
  <si>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</si>
  <si>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</si>
  <si>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</si>
  <si>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</si>
  <si>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</si>
  <si>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</si>
  <si>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</si>
  <si>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</si>
  <si>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</si>
  <si>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</si>
  <si>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</si>
  <si>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</si>
  <si>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</si>
  <si>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</si>
  <si>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</si>
  <si>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</si>
  <si>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</si>
  <si>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</si>
  <si>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</si>
  <si>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</si>
  <si>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</si>
  <si>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</si>
  <si>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</si>
  <si>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</si>
  <si>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</si>
  <si>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</si>
  <si>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</si>
  <si>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</si>
  <si>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</si>
  <si>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</si>
  <si>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</si>
  <si>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</si>
  <si>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</si>
  <si>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</si>
  <si>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</si>
  <si>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</si>
  <si>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</si>
  <si>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</si>
  <si>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</si>
  <si>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</si>
  <si>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</si>
  <si>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</si>
  <si>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</si>
  <si>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</si>
  <si>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</si>
  <si>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</si>
  <si>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</si>
  <si>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</si>
  <si>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</si>
  <si>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</si>
  <si>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</si>
  <si>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</si>
  <si>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</si>
  <si>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</si>
  <si>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</si>
  <si>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</si>
  <si>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</si>
  <si>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</si>
  <si>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</si>
  <si>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</si>
  <si>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</si>
  <si>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</si>
  <si>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</si>
  <si>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</si>
  <si>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</si>
  <si>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</si>
  <si>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</si>
  <si>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</si>
  <si>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</si>
  <si>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</si>
  <si>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</si>
  <si>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</si>
  <si>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</si>
  <si>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</si>
  <si>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</si>
  <si>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</si>
  <si>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</si>
  <si>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</si>
  <si>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</si>
  <si>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</si>
  <si>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</si>
  <si>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</si>
  <si>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</si>
  <si>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</si>
  <si>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</si>
  <si>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</si>
  <si>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</si>
  <si>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</si>
  <si>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</si>
  <si>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</si>
  <si>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</si>
  <si>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</si>
  <si>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</si>
  <si>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</si>
  <si>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</si>
  <si>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</si>
  <si>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</si>
  <si>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</si>
  <si>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</si>
  <si>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</si>
  <si>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</si>
  <si>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</si>
  <si>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</si>
  <si>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</si>
  <si>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</si>
  <si>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</si>
  <si>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</si>
  <si>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</si>
  <si>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</si>
  <si>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</si>
  <si>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</si>
  <si>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</si>
  <si>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</si>
  <si>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</si>
  <si>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</si>
  <si>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</si>
  <si>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</si>
  <si>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</si>
  <si>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</si>
  <si>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</si>
  <si>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</si>
  <si>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</si>
  <si>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</si>
  <si>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</si>
  <si>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</si>
  <si>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</si>
  <si>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</si>
  <si>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</si>
  <si>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</si>
  <si>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</si>
  <si>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</si>
  <si>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</si>
  <si>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</si>
  <si>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</si>
  <si>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</si>
  <si>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</si>
  <si>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</si>
  <si>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</si>
  <si>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</si>
  <si>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</si>
  <si>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</si>
  <si>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</si>
  <si>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</si>
  <si>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</si>
  <si>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</si>
  <si>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</si>
  <si>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</si>
  <si>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</si>
  <si>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</si>
  <si>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</si>
  <si>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</si>
  <si>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</si>
  <si>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</si>
  <si>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</si>
  <si>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</si>
  <si>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</si>
  <si>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</si>
  <si>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</si>
  <si>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</si>
  <si>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</si>
  <si>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</si>
  <si>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</si>
  <si>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</si>
  <si>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</si>
  <si>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</si>
  <si>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</si>
  <si>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</si>
  <si>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</si>
  <si>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</si>
  <si>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</si>
  <si>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</si>
  <si>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</si>
  <si>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</si>
  <si>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</si>
  <si>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</si>
  <si>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</si>
  <si>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</si>
  <si>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</si>
  <si>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</si>
  <si>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</si>
  <si>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</si>
  <si>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</si>
  <si>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</si>
  <si>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</si>
  <si>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</si>
  <si>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</si>
  <si>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</si>
  <si>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</si>
  <si>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</si>
  <si>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</si>
  <si>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</si>
  <si>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</si>
  <si>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</si>
  <si>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</si>
  <si>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</si>
  <si>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</si>
  <si>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</si>
  <si>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</si>
  <si>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</si>
  <si>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</si>
  <si>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</si>
  <si>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</si>
  <si>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</si>
  <si>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</si>
  <si>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</si>
  <si>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</si>
  <si>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</si>
  <si>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</si>
  <si>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</si>
  <si>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</si>
  <si>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</si>
  <si>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</si>
  <si>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</si>
  <si>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</si>
  <si>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</si>
  <si>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</si>
  <si>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</si>
  <si>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</si>
  <si>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</si>
  <si>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</si>
  <si>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</si>
  <si>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</si>
  <si>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</si>
  <si>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</si>
  <si>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</si>
  <si>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</si>
  <si>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</si>
  <si>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</si>
  <si>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</si>
  <si>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</si>
  <si>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</si>
  <si>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</si>
  <si>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</si>
  <si>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</si>
  <si>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</si>
  <si>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</si>
  <si>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</si>
  <si>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</si>
  <si>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</si>
  <si>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</si>
  <si>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</si>
  <si>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</si>
  <si>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</si>
  <si>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</si>
  <si>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</si>
  <si>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</si>
  <si>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</si>
  <si>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</si>
  <si>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</si>
  <si>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</si>
  <si>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</si>
  <si>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</si>
  <si>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</si>
  <si>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</si>
  <si>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</si>
  <si>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</si>
  <si>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</si>
  <si>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</si>
  <si>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</si>
  <si>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</si>
  <si>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</si>
  <si>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</si>
  <si>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</si>
  <si>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</si>
  <si>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</si>
  <si>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</si>
  <si>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</si>
  <si>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</si>
  <si>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</si>
  <si>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</si>
  <si>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</si>
  <si>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</si>
  <si>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</si>
  <si>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</si>
  <si>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</si>
  <si>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</si>
  <si>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</si>
  <si>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</si>
  <si>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</si>
  <si>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</si>
  <si>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</si>
  <si>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</si>
  <si>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</si>
  <si>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</si>
  <si>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</si>
  <si>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</si>
  <si>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</si>
  <si>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</si>
  <si>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</si>
  <si>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</si>
  <si>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</si>
  <si>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</si>
  <si>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</si>
  <si>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</si>
  <si>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</si>
  <si>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</si>
  <si>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</si>
  <si>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</si>
  <si>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</si>
  <si>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</si>
  <si>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</si>
  <si>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</si>
  <si>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</si>
  <si>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</si>
  <si>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</si>
  <si>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</si>
  <si>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</si>
  <si>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</si>
  <si>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</si>
  <si>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</si>
  <si>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</si>
  <si>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</si>
  <si>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</si>
  <si>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</si>
  <si>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</si>
  <si>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</si>
  <si>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</si>
  <si>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</si>
  <si>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</si>
  <si>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</si>
  <si>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</si>
  <si>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</si>
  <si>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</si>
  <si>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</si>
  <si>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</si>
  <si>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</si>
  <si>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</si>
  <si>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</si>
  <si>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</si>
  <si>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</si>
  <si>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</si>
  <si>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</si>
  <si>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</si>
  <si>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</si>
  <si>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</si>
  <si>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</si>
  <si>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</si>
  <si>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</si>
  <si>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</si>
  <si>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</si>
  <si>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</si>
  <si>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</si>
  <si>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</si>
  <si>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</si>
  <si>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</si>
  <si>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</si>
  <si>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</si>
  <si>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</si>
  <si>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</si>
  <si>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</si>
  <si>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</si>
  <si>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</si>
  <si>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</si>
  <si>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</si>
  <si>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</si>
  <si>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</si>
  <si>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</si>
  <si>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</si>
  <si>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</si>
  <si>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</si>
  <si>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</si>
  <si>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</si>
  <si>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</si>
  <si>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</si>
  <si>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</si>
  <si>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</si>
  <si>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</si>
  <si>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</si>
  <si>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</si>
  <si>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</si>
  <si>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</si>
  <si>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</si>
  <si>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</si>
  <si>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</si>
  <si>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</si>
  <si>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</si>
  <si>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</si>
  <si>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</si>
  <si>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</si>
  <si>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</si>
  <si>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</si>
  <si>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</si>
  <si>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</si>
  <si>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</si>
  <si>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</si>
  <si>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</si>
  <si>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</si>
  <si>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</si>
  <si>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</si>
  <si>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</si>
  <si>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</si>
  <si>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</si>
  <si>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</si>
  <si>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</si>
  <si>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</si>
  <si>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</si>
  <si>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</si>
  <si>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</si>
  <si>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</si>
  <si>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</si>
  <si>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</si>
  <si>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</si>
  <si>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</si>
  <si>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</si>
  <si>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</si>
  <si>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</si>
  <si>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</si>
  <si>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</si>
  <si>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</si>
  <si>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</si>
  <si>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</si>
  <si>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</si>
  <si>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</si>
  <si>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</si>
  <si>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</si>
  <si>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</si>
  <si>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</si>
  <si>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</si>
  <si>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</si>
  <si>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</si>
  <si>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</si>
  <si>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</si>
  <si>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</si>
  <si>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</si>
  <si>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</si>
  <si>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</si>
  <si>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</si>
  <si>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</si>
  <si>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</si>
  <si>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</si>
  <si>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</si>
  <si>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</si>
  <si>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</si>
  <si>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</si>
  <si>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</si>
  <si>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</si>
  <si>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</si>
  <si>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</si>
  <si>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</si>
  <si>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</si>
  <si>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</si>
  <si>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</si>
  <si>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</si>
  <si>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</si>
  <si>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</si>
  <si>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</si>
  <si>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</si>
  <si>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</si>
  <si>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</si>
  <si>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</si>
  <si>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</si>
  <si>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</si>
  <si>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</si>
  <si>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</si>
  <si>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</si>
  <si>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</si>
  <si>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</si>
  <si>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</si>
  <si>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</si>
  <si>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</si>
  <si>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</si>
  <si>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</si>
  <si>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</si>
  <si>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</si>
  <si>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</si>
  <si>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</si>
  <si>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</si>
  <si>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</si>
  <si>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</si>
  <si>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</si>
  <si>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</si>
  <si>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</si>
  <si>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</si>
  <si>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</si>
  <si>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</si>
  <si>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</si>
  <si>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</si>
  <si>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</si>
  <si>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</si>
  <si>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</si>
  <si>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</si>
  <si>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</si>
  <si>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</si>
  <si>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</si>
  <si>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</si>
  <si>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</si>
  <si>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</si>
  <si>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</si>
  <si>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</si>
  <si>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</si>
  <si>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</si>
  <si>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</si>
  <si>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</si>
  <si>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</si>
  <si>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</si>
  <si>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</si>
  <si>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</si>
  <si>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</si>
  <si>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</si>
  <si>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</si>
  <si>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</si>
  <si>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</si>
  <si>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</si>
  <si>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</si>
  <si>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</si>
  <si>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</si>
  <si>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</si>
  <si>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</si>
  <si>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</si>
  <si>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</si>
  <si>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</si>
  <si>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</si>
  <si>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</si>
  <si>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</si>
  <si>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</si>
  <si>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</si>
  <si>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</si>
  <si>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</si>
  <si>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</si>
  <si>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</si>
  <si>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</si>
  <si>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</si>
  <si>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</si>
  <si>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</si>
  <si>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</si>
  <si>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</si>
  <si>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</si>
  <si>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</si>
  <si>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</si>
  <si>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</si>
  <si>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</si>
  <si>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</si>
  <si>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</si>
  <si>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</si>
  <si>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</si>
  <si>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</si>
  <si>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</si>
  <si>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</si>
  <si>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</si>
  <si>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</si>
  <si>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</si>
  <si>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</si>
  <si>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</si>
  <si>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</si>
  <si>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</si>
  <si>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</si>
  <si>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</si>
  <si>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</si>
  <si>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</si>
  <si>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</si>
  <si>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</si>
  <si>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</si>
  <si>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</si>
  <si>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</si>
  <si>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</si>
  <si>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</si>
  <si>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</si>
  <si>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</si>
  <si>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</si>
  <si>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</si>
  <si>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</si>
  <si>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</si>
  <si>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</si>
  <si>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</si>
  <si>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</si>
  <si>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</si>
  <si>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</si>
  <si>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</si>
  <si>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</si>
  <si>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</si>
  <si>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</si>
  <si>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</si>
  <si>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</si>
  <si>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</si>
  <si>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</si>
  <si>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</si>
  <si>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</si>
  <si>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</si>
  <si>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</si>
  <si>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</si>
  <si>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</si>
  <si>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</si>
  <si>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</si>
  <si>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</si>
  <si>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</si>
  <si>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</si>
  <si>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</si>
  <si>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</si>
  <si>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</si>
  <si>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</si>
  <si>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</si>
  <si>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</si>
  <si>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</si>
  <si>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</si>
  <si>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</si>
  <si>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</si>
  <si>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</si>
  <si>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</si>
  <si>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</si>
  <si>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</si>
  <si>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</si>
  <si>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</si>
  <si>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</si>
  <si>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</si>
  <si>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</si>
  <si>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</si>
  <si>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</si>
  <si>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</si>
  <si>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</si>
  <si>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</si>
  <si>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</si>
  <si>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</si>
  <si>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</si>
  <si>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</si>
  <si>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</si>
  <si>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</si>
  <si>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</si>
  <si>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</si>
  <si>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</si>
  <si>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</si>
  <si>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</si>
  <si>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</si>
  <si>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</si>
  <si>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</si>
  <si>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</si>
  <si>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</si>
  <si>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</si>
  <si>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</si>
  <si>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</si>
  <si>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</si>
  <si>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</si>
  <si>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</si>
  <si>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</si>
  <si>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</si>
  <si>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</si>
  <si>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</si>
  <si>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</si>
  <si>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</si>
  <si>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</si>
  <si>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</si>
  <si>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</si>
  <si>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</si>
  <si>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</si>
  <si>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</si>
  <si>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</si>
  <si>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</si>
  <si>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</si>
  <si>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</si>
  <si>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</si>
  <si>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</si>
  <si>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</si>
  <si>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</si>
  <si>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</si>
  <si>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</si>
  <si>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</si>
  <si>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</si>
  <si>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</si>
  <si>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</si>
  <si>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</si>
  <si>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</si>
  <si>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</si>
  <si>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</si>
  <si>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</si>
  <si>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</si>
  <si>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</si>
  <si>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</si>
  <si>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</si>
  <si>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</si>
  <si>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</si>
  <si>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</si>
  <si>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</si>
  <si>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</si>
  <si>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</si>
  <si>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</si>
  <si>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</si>
  <si>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</si>
  <si>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</si>
  <si>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</si>
  <si>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</si>
  <si>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</si>
  <si>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</si>
  <si>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</si>
  <si>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</si>
  <si>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</si>
  <si>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</si>
  <si>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</si>
  <si>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</si>
  <si>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</si>
  <si>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</si>
  <si>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</si>
  <si>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</si>
  <si>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</si>
  <si>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</si>
  <si>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</si>
  <si>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</si>
  <si>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</si>
  <si>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</si>
  <si>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</si>
  <si>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</si>
  <si>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</si>
  <si>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</si>
  <si>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</si>
  <si>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</si>
  <si>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</si>
  <si>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</si>
  <si>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</si>
  <si>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</si>
  <si>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</si>
  <si>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</si>
  <si>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</si>
  <si>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</si>
  <si>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</si>
  <si>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</si>
  <si>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</si>
  <si>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</si>
  <si>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</si>
  <si>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</si>
  <si>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</si>
  <si>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</si>
  <si>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</si>
  <si>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</si>
  <si>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</si>
  <si>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</si>
  <si>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</si>
  <si>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</si>
  <si>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</si>
  <si>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</si>
  <si>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</si>
  <si>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</si>
  <si>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</si>
  <si>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</si>
  <si>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</si>
  <si>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</si>
  <si>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</si>
  <si>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</si>
  <si>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</si>
  <si>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</si>
  <si>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</si>
  <si>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</si>
  <si>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</si>
  <si>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</si>
  <si>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</si>
  <si>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</si>
  <si>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</si>
  <si>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</si>
  <si>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</si>
  <si>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</si>
  <si>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</si>
  <si>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</si>
  <si>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</si>
  <si>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</si>
  <si>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</si>
  <si>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</si>
  <si>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</si>
  <si>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</si>
  <si>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</si>
  <si>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</si>
  <si>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</si>
  <si>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</si>
  <si>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</si>
  <si>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</si>
  <si>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</si>
  <si>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</si>
  <si>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</si>
  <si>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</si>
  <si>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</si>
  <si>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</si>
  <si>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</si>
  <si>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</si>
  <si>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</si>
  <si>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</si>
  <si>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</si>
  <si>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</si>
  <si>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</si>
  <si>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</si>
  <si>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</si>
  <si>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</si>
  <si>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</si>
  <si>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</si>
  <si>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</si>
  <si>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</si>
  <si>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</si>
  <si>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</si>
  <si>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</si>
  <si>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</si>
  <si>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</si>
  <si>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</si>
  <si>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</si>
  <si>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</si>
  <si>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</si>
  <si>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</si>
  <si>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</si>
  <si>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</si>
  <si>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</si>
  <si>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</si>
  <si>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</si>
  <si>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</si>
  <si>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</si>
  <si>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</si>
  <si>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</si>
  <si>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</si>
  <si>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</si>
  <si>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</si>
  <si>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</si>
  <si>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</si>
  <si>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</si>
  <si>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</si>
  <si>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</si>
  <si>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</si>
  <si>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</si>
  <si>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</si>
  <si>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</si>
  <si>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</si>
  <si>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</si>
  <si>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</si>
  <si>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</si>
  <si>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</si>
  <si>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</si>
  <si>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</si>
  <si>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</si>
  <si>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</si>
  <si>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</si>
  <si>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</si>
  <si>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</si>
  <si>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</si>
  <si>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</si>
  <si>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</si>
  <si>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</si>
  <si>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</si>
  <si>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</si>
  <si>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</si>
  <si>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</si>
  <si>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</si>
  <si>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</si>
  <si>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</si>
  <si>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</si>
  <si>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</si>
  <si>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</si>
  <si>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</si>
  <si>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</si>
  <si>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</si>
  <si>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</si>
  <si>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</si>
  <si>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</si>
  <si>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</si>
  <si>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</si>
  <si>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</si>
  <si>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</si>
  <si>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</si>
  <si>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</si>
  <si>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</si>
  <si>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</si>
  <si>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</si>
  <si>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</si>
  <si>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</si>
  <si>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</si>
  <si>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</si>
  <si>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</si>
  <si>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</si>
  <si>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</si>
  <si>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</si>
  <si>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</si>
  <si>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</si>
  <si>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</si>
  <si>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</si>
  <si>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</si>
  <si>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</si>
  <si>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</si>
  <si>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</si>
  <si>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</si>
  <si>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</si>
  <si>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</si>
  <si>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</si>
  <si>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</si>
  <si>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</si>
  <si>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</si>
  <si>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</si>
  <si>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</si>
  <si>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</si>
  <si>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</si>
  <si>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</si>
  <si>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</si>
  <si>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</si>
  <si>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</si>
  <si>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</si>
  <si>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</si>
  <si>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</si>
  <si>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</si>
  <si>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</si>
  <si>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</si>
  <si>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</si>
  <si>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</si>
  <si>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</si>
  <si>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</si>
  <si>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</si>
  <si>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</si>
  <si>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</si>
  <si>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</si>
  <si>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</si>
  <si>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</si>
  <si>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</si>
  <si>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</si>
  <si>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</si>
  <si>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</si>
  <si>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</si>
  <si>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</si>
  <si>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</si>
  <si>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</si>
  <si>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</si>
  <si>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</si>
  <si>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</si>
  <si>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</si>
  <si>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</si>
  <si>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</si>
  <si>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</si>
  <si>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</si>
  <si>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</si>
  <si>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</si>
  <si>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</si>
  <si>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</si>
  <si>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</si>
  <si>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</si>
  <si>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</si>
  <si>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</si>
  <si>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</si>
  <si>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</si>
  <si>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</si>
  <si>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</si>
  <si>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</si>
  <si>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</si>
  <si>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</si>
  <si>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</si>
  <si>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</si>
  <si>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</si>
  <si>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</si>
  <si>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</si>
  <si>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</si>
  <si>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</si>
  <si>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</si>
  <si>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</si>
  <si>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</si>
  <si>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</si>
  <si>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</si>
  <si>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</si>
  <si>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</si>
  <si>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</si>
  <si>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</si>
  <si>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</si>
  <si>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</si>
  <si>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</si>
  <si>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</si>
  <si>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</si>
  <si>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</si>
  <si>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</si>
  <si>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</si>
  <si>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</si>
  <si>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</si>
  <si>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</si>
  <si>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</si>
  <si>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</si>
  <si>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</si>
  <si>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</si>
  <si>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</si>
  <si>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</si>
  <si>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</si>
  <si>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</si>
  <si>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</si>
  <si>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</si>
  <si>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</si>
  <si>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</si>
  <si>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</si>
  <si>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</si>
  <si>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</si>
  <si>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</si>
  <si>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</si>
  <si>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</si>
  <si>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</si>
  <si>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</si>
  <si>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</si>
  <si>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</si>
  <si>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</si>
  <si>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</si>
  <si>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</si>
  <si>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</si>
  <si>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</si>
  <si>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</si>
  <si>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</si>
  <si>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</si>
  <si>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</si>
  <si>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</si>
  <si>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</si>
  <si>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</si>
  <si>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</si>
  <si>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</si>
  <si>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</si>
  <si>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</si>
  <si>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</si>
  <si>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</si>
  <si>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</si>
  <si>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</si>
  <si>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</si>
  <si>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</si>
  <si>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</si>
  <si>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</si>
  <si>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</si>
  <si>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</si>
  <si>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</si>
  <si>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</si>
  <si>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</si>
  <si>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</si>
  <si>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</si>
  <si>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</si>
  <si>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</si>
  <si>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</si>
  <si>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</si>
  <si>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</si>
  <si>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</si>
  <si>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</si>
  <si>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</si>
  <si>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</si>
  <si>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</si>
  <si>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</si>
  <si>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</si>
  <si>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</si>
  <si>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</si>
  <si>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</si>
  <si>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</si>
  <si>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</si>
  <si>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</si>
  <si>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</si>
  <si>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</si>
  <si>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</si>
  <si>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</si>
  <si>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</si>
  <si>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</si>
  <si>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</si>
  <si>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</si>
  <si>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</si>
  <si>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</si>
  <si>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</si>
  <si>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</si>
  <si>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</si>
  <si>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</si>
  <si>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</si>
  <si>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</si>
  <si>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</si>
  <si>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</si>
  <si>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</si>
  <si>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</si>
  <si>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</si>
  <si>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</si>
  <si>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</si>
  <si>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</si>
  <si>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</si>
  <si>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</si>
  <si>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</si>
  <si>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</si>
  <si>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</si>
  <si>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</si>
  <si>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</si>
  <si>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</si>
  <si>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</si>
  <si>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</si>
  <si>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</si>
  <si>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</si>
  <si>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</si>
  <si>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</si>
  <si>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</si>
  <si>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</si>
  <si>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</si>
  <si>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</si>
  <si>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</si>
  <si>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</si>
  <si>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</si>
  <si>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</si>
  <si>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</si>
  <si>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</si>
  <si>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</si>
  <si>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</si>
  <si>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</si>
  <si>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</si>
  <si>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</si>
  <si>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</si>
  <si>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</si>
  <si>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</si>
  <si>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</si>
  <si>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</si>
  <si>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</si>
  <si>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</si>
  <si>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</si>
  <si>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</si>
  <si>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</si>
  <si>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</si>
  <si>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</si>
  <si>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</si>
  <si>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</si>
  <si>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</si>
  <si>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</si>
  <si>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</si>
  <si>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</si>
  <si>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</si>
  <si>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</si>
  <si>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</si>
  <si>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</si>
  <si>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</si>
  <si>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</si>
  <si>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</si>
  <si>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</si>
  <si>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</si>
  <si>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</si>
  <si>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</si>
  <si>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</si>
  <si>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</si>
  <si>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</si>
  <si>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</si>
  <si>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</si>
  <si>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</si>
  <si>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</si>
  <si>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</si>
  <si>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</si>
  <si>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</si>
  <si>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</si>
  <si>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</si>
  <si>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</si>
  <si>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</si>
  <si>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</si>
  <si>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</si>
  <si>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</si>
  <si>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</si>
  <si>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</si>
  <si>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</si>
  <si>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</si>
  <si>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</si>
  <si>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</si>
  <si>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</si>
  <si>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</si>
  <si>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</si>
  <si>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</si>
  <si>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</si>
  <si>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</si>
  <si>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</si>
  <si>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</si>
  <si>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</si>
  <si>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</si>
  <si>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</si>
  <si>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</si>
  <si>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</si>
  <si>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</si>
  <si>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</si>
  <si>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</si>
  <si>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</si>
  <si>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</si>
  <si>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</si>
  <si>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</si>
  <si>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</si>
  <si>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</si>
  <si>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</si>
  <si>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</si>
  <si>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</si>
  <si>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</si>
  <si>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</si>
  <si>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</si>
  <si>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</si>
  <si>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</si>
  <si>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</si>
  <si>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</si>
  <si>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</si>
  <si>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</si>
  <si>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</si>
  <si>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</si>
  <si>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</si>
  <si>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</si>
  <si>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</si>
  <si>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</si>
  <si>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</si>
  <si>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</si>
  <si>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</si>
  <si>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</si>
  <si>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</si>
  <si>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</si>
  <si>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</si>
  <si>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</si>
  <si>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</si>
  <si>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</si>
  <si>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</si>
  <si>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</si>
  <si>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</si>
  <si>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</si>
  <si>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</si>
  <si>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</si>
  <si>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</si>
  <si>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</si>
  <si>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</si>
  <si>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</si>
  <si>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</si>
  <si>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</si>
  <si>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</si>
  <si>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</si>
  <si>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</si>
  <si>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</si>
  <si>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</si>
  <si>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</si>
  <si>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</si>
  <si>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</si>
  <si>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</si>
  <si>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</si>
  <si>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</si>
  <si>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</si>
  <si>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</si>
  <si>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</si>
  <si>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</si>
  <si>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</si>
  <si>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</si>
  <si>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</si>
  <si>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</si>
  <si>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</si>
  <si>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</si>
  <si>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</si>
  <si>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</si>
  <si>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</si>
  <si>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</si>
  <si>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</si>
  <si>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</si>
  <si>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</si>
  <si>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</si>
  <si>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</si>
  <si>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</si>
  <si>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</si>
  <si>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</si>
  <si>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</si>
  <si>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</si>
  <si>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</si>
  <si>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</si>
  <si>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</si>
  <si>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</si>
  <si>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</si>
  <si>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</si>
  <si>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</si>
  <si>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</si>
  <si>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</si>
  <si>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</si>
  <si>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</si>
  <si>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</si>
  <si>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</si>
  <si>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</si>
  <si>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</si>
  <si>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</si>
  <si>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</si>
  <si>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</si>
  <si>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</si>
  <si>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</si>
  <si>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</si>
  <si>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</si>
  <si>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</si>
  <si>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</si>
  <si>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</si>
  <si>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</si>
  <si>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</si>
  <si>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</si>
  <si>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</si>
  <si>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</si>
  <si>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</si>
  <si>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</si>
  <si>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</si>
  <si>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</si>
  <si>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</si>
  <si>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</si>
  <si>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</si>
  <si>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</si>
  <si>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</si>
  <si>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</si>
  <si>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</si>
  <si>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</si>
  <si>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</si>
  <si>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</si>
  <si>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</si>
  <si>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</si>
  <si>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</si>
  <si>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</si>
  <si>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</si>
  <si>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</si>
  <si>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</si>
  <si>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</si>
  <si>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</si>
  <si>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</si>
  <si>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</si>
  <si>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</si>
  <si>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</si>
  <si>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</si>
  <si>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</si>
  <si>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</si>
  <si>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</si>
  <si>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</si>
  <si>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</si>
  <si>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</si>
  <si>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</si>
  <si>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</si>
  <si>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</si>
  <si>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</si>
  <si>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</si>
  <si>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</si>
  <si>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</si>
  <si>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</si>
  <si>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</si>
  <si>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</si>
  <si>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</si>
  <si>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</si>
  <si>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</si>
  <si>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</si>
  <si>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</si>
  <si>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</si>
  <si>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</si>
  <si>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</si>
  <si>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</si>
  <si>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</si>
  <si>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</si>
  <si>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</si>
  <si>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</si>
  <si>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</si>
  <si>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</si>
  <si>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</si>
  <si>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</si>
  <si>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</si>
  <si>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</si>
  <si>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</si>
  <si>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</si>
  <si>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</si>
  <si>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</si>
  <si>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</si>
  <si>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</si>
  <si>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</si>
  <si>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</si>
  <si>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</si>
  <si>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</si>
  <si>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</si>
  <si>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</si>
  <si>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</si>
  <si>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</si>
  <si>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</si>
  <si>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</si>
  <si>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</si>
  <si>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</si>
  <si>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</si>
  <si>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</si>
  <si>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</si>
  <si>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</si>
  <si>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</si>
  <si>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</si>
  <si>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</si>
  <si>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</si>
  <si>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</si>
  <si>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</si>
  <si>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</si>
  <si>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</si>
  <si>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</si>
  <si>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</si>
  <si>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</si>
  <si>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</si>
  <si>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</si>
  <si>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</si>
  <si>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</si>
  <si>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</si>
  <si>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</si>
  <si>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</si>
  <si>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</si>
  <si>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</si>
  <si>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</si>
  <si>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</si>
  <si>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</si>
  <si>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</si>
  <si>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</si>
  <si>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</si>
  <si>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</si>
  <si>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</si>
  <si>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</si>
  <si>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</si>
  <si>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</si>
  <si>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</si>
  <si>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</si>
  <si>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</si>
  <si>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</si>
  <si>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</si>
  <si>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</si>
  <si>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</si>
  <si>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</si>
  <si>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</si>
  <si>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</si>
  <si>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</si>
  <si>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</si>
  <si>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</si>
  <si>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</si>
  <si>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</si>
  <si>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</si>
  <si>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</si>
  <si>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</si>
  <si>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</si>
  <si>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</si>
  <si>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</si>
  <si>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</si>
  <si>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</si>
  <si>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</si>
  <si>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</si>
  <si>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</si>
  <si>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</si>
  <si>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</si>
  <si>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</si>
  <si>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</si>
  <si>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</si>
  <si>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</si>
  <si>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</si>
  <si>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</si>
  <si>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</si>
  <si>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</si>
  <si>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</si>
  <si>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</si>
  <si>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</si>
  <si>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</si>
  <si>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</si>
  <si>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</si>
  <si>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</si>
  <si>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</si>
  <si>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</si>
  <si>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</si>
  <si>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</si>
  <si>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</si>
  <si>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</si>
  <si>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</si>
  <si>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</si>
  <si>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</si>
  <si>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</si>
  <si>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</si>
  <si>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</si>
  <si>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</si>
  <si>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</si>
  <si>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</si>
  <si>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</si>
  <si>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</si>
  <si>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</si>
  <si>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</si>
  <si>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</si>
  <si>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</si>
  <si>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</si>
  <si>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</si>
  <si>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</si>
  <si>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</si>
  <si>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</si>
  <si>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</si>
  <si>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</si>
  <si>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</si>
  <si>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</si>
  <si>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</si>
  <si>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</si>
  <si>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</si>
  <si>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</si>
  <si>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</si>
  <si>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</si>
  <si>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</si>
  <si>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</si>
  <si>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</si>
  <si>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</si>
  <si>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</si>
  <si>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</si>
  <si>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</si>
  <si>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</si>
  <si>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</si>
  <si>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</si>
  <si>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</si>
  <si>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</si>
  <si>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</si>
  <si>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</si>
  <si>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</si>
  <si>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</si>
  <si>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</si>
  <si>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</si>
  <si>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</si>
  <si>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</si>
  <si>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</si>
  <si>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</si>
  <si>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</si>
  <si>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</si>
  <si>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</si>
  <si>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</si>
  <si>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</si>
  <si>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</si>
  <si>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</si>
  <si>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</si>
  <si>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</si>
  <si>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</si>
  <si>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</si>
  <si>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</si>
  <si>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</si>
  <si>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</si>
  <si>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</si>
  <si>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</si>
  <si>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</si>
  <si>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</si>
  <si>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</si>
  <si>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</si>
  <si>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</si>
  <si>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</si>
  <si>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</si>
  <si>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</si>
  <si>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</si>
  <si>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</si>
  <si>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</si>
  <si>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</si>
  <si>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</si>
  <si>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</si>
  <si>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</si>
  <si>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</si>
  <si>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</si>
  <si>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</si>
  <si>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</si>
  <si>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</si>
  <si>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</si>
  <si>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</si>
  <si>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</si>
  <si>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</si>
  <si>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</si>
  <si>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</si>
  <si>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</si>
  <si>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</si>
  <si>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</si>
  <si>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</si>
  <si>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</si>
  <si>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</si>
  <si>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</si>
  <si>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</si>
  <si>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</si>
  <si>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</si>
  <si>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</si>
  <si>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</si>
  <si>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</si>
  <si>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</si>
  <si>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</si>
  <si>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</si>
  <si>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</si>
  <si>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</si>
  <si>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</si>
  <si>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</si>
  <si>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</si>
  <si>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</si>
  <si>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</si>
  <si>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</si>
  <si>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</si>
  <si>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</si>
  <si>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</si>
  <si>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</si>
  <si>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</si>
  <si>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</si>
  <si>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</si>
  <si>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</si>
  <si>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</si>
  <si>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</si>
  <si>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</si>
  <si>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</si>
  <si>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</si>
  <si>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</si>
  <si>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</si>
  <si>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</si>
  <si>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</si>
  <si>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</si>
  <si>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</si>
  <si>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</si>
  <si>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</si>
  <si>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</si>
  <si>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</si>
  <si>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</si>
  <si>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</si>
  <si>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</si>
  <si>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</si>
  <si>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</si>
  <si>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</si>
  <si>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</si>
  <si>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</si>
  <si>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</si>
  <si>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</si>
  <si>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</si>
  <si>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</si>
  <si>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</si>
  <si>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</si>
  <si>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</si>
  <si>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</si>
  <si>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</si>
  <si>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</si>
  <si>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</si>
  <si>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</si>
  <si>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</si>
  <si>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</si>
  <si>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</si>
  <si>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</si>
  <si>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</si>
  <si>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</si>
  <si>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</si>
  <si>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</si>
  <si>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</si>
  <si>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</si>
  <si>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</si>
  <si>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</si>
  <si>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</si>
  <si>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</si>
  <si>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</si>
  <si>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</si>
  <si>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</si>
  <si>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</si>
  <si>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</si>
  <si>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</si>
  <si>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</si>
  <si>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</si>
  <si>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</si>
  <si>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</si>
  <si>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</si>
  <si>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</si>
  <si>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</si>
  <si>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</si>
  <si>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</si>
  <si>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</si>
  <si>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</si>
  <si>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</si>
  <si>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</si>
  <si>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</si>
  <si>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</si>
  <si>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</si>
  <si>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</si>
  <si>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</si>
  <si>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</si>
  <si>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</si>
  <si>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</si>
  <si>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</si>
  <si>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</si>
  <si>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</si>
  <si>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</si>
  <si>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</si>
  <si>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</si>
  <si>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</si>
  <si>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</si>
  <si>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</si>
  <si>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</si>
  <si>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</si>
  <si>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</si>
  <si>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</si>
  <si>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</si>
  <si>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</si>
  <si>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</si>
  <si>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</si>
  <si>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</si>
  <si>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</si>
  <si>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</si>
  <si>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</si>
  <si>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</si>
  <si>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</si>
  <si>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</si>
  <si>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</si>
  <si>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</si>
  <si>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</si>
  <si>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</si>
  <si>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</si>
  <si>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</si>
  <si>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</si>
  <si>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</si>
  <si>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</si>
  <si>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</si>
  <si>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</si>
  <si>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</si>
  <si>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</si>
  <si>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</si>
  <si>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</si>
  <si>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</si>
  <si>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</si>
  <si>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</si>
  <si>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</si>
  <si>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</si>
  <si>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</si>
  <si>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</si>
  <si>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</si>
  <si>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</si>
  <si>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</si>
  <si>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</si>
  <si>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</si>
  <si>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</si>
  <si>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</si>
  <si>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</si>
  <si>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</si>
  <si>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</si>
  <si>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</si>
  <si>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</si>
  <si>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</si>
  <si>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</si>
  <si>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</si>
  <si>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</si>
  <si>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</si>
  <si>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</si>
  <si>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</si>
  <si>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</si>
  <si>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</si>
  <si>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</si>
  <si>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</si>
  <si>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</si>
  <si>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</si>
  <si>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</si>
  <si>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</si>
  <si>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</si>
  <si>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</si>
  <si>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</si>
  <si>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</si>
  <si>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</si>
  <si>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</si>
  <si>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</si>
  <si>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</si>
  <si>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</si>
  <si>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</si>
  <si>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</si>
  <si>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</si>
  <si>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</si>
  <si>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</si>
  <si>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</si>
  <si>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</si>
  <si>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</si>
  <si>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</si>
  <si>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</si>
  <si>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</si>
  <si>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</si>
  <si>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</si>
  <si>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</si>
  <si>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</si>
  <si>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</si>
  <si>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</si>
  <si>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</si>
  <si>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</si>
  <si>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</si>
  <si>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</si>
  <si>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</si>
  <si>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</si>
  <si>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</si>
  <si>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</si>
  <si>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</si>
  <si>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</si>
  <si>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</si>
  <si>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</si>
  <si>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</si>
  <si>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</si>
  <si>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</si>
  <si>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</si>
  <si>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</si>
  <si>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</si>
  <si>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</si>
  <si>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</si>
  <si>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</si>
  <si>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</si>
  <si>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</si>
  <si>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</si>
  <si>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</si>
  <si>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</si>
  <si>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</si>
  <si>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</si>
  <si>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</si>
  <si>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</si>
  <si>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</si>
  <si>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</si>
  <si>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</si>
  <si>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</si>
  <si>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</si>
  <si>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</si>
  <si>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</si>
  <si>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</si>
  <si>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</si>
  <si>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</si>
  <si>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</si>
  <si>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</si>
  <si>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</si>
  <si>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</si>
  <si>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</si>
  <si>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</si>
  <si>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</si>
  <si>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</si>
  <si>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</si>
  <si>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</si>
  <si>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</si>
  <si>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</si>
  <si>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</si>
  <si>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</si>
  <si>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</si>
  <si>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</si>
  <si>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</si>
  <si>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</si>
  <si>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</si>
  <si>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</si>
  <si>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</si>
  <si>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</si>
  <si>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</si>
  <si>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</si>
  <si>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</si>
  <si>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</si>
  <si>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</si>
  <si>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</si>
  <si>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</si>
  <si>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</si>
  <si>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</si>
  <si>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</si>
  <si>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</si>
  <si>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</si>
  <si>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</si>
  <si>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</si>
  <si>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</si>
  <si>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</si>
  <si>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</si>
  <si>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</si>
  <si>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</si>
  <si>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</si>
  <si>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</si>
  <si>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</si>
  <si>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</si>
  <si>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</si>
  <si>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</si>
  <si>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</si>
  <si>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</si>
  <si>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</si>
  <si>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</si>
  <si>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</si>
  <si>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</si>
  <si>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</si>
  <si>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</si>
  <si>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</si>
  <si>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</si>
  <si>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</si>
  <si>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</si>
  <si>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</si>
  <si>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</si>
  <si>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</si>
  <si>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</si>
  <si>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</si>
  <si>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</si>
  <si>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</si>
  <si>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</si>
  <si>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</si>
  <si>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</si>
  <si>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</si>
  <si>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</si>
  <si>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</si>
  <si>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</si>
  <si>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</si>
  <si>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</si>
  <si>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</si>
  <si>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</si>
  <si>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</si>
  <si>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</si>
  <si>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</si>
  <si>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</si>
  <si>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</si>
  <si>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</si>
  <si>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</si>
  <si>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</si>
  <si>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</si>
  <si>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</si>
  <si>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</si>
  <si>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</si>
  <si>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</si>
  <si>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</si>
  <si>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</si>
  <si>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</si>
  <si>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</si>
  <si>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</si>
  <si>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</si>
  <si>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</si>
  <si>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</si>
  <si>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</si>
  <si>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</si>
  <si>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</si>
  <si>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</si>
  <si>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</si>
  <si>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</si>
  <si>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</si>
  <si>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</si>
  <si>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</si>
  <si>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</si>
  <si>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</si>
  <si>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</si>
  <si>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</si>
  <si>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</si>
  <si>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</si>
  <si>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</si>
  <si>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</si>
  <si>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</si>
  <si>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</si>
  <si>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</si>
  <si>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</si>
  <si>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</si>
  <si>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</si>
  <si>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</si>
  <si>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</si>
  <si>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</si>
  <si>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</si>
  <si>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</si>
  <si>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</si>
  <si>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</si>
  <si>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</si>
  <si>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</si>
  <si>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</si>
  <si>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</si>
  <si>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</si>
  <si>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</si>
  <si>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</si>
  <si>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</si>
  <si>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</si>
  <si>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</si>
  <si>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</si>
  <si>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</si>
  <si>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</si>
  <si>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</si>
  <si>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</si>
  <si>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</si>
  <si>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</si>
  <si>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</si>
  <si>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</si>
  <si>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</si>
  <si>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</si>
  <si>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</si>
  <si>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</si>
  <si>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</si>
  <si>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</si>
  <si>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</si>
  <si>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</si>
  <si>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</si>
  <si>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</si>
  <si>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</si>
  <si>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</si>
  <si>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</si>
  <si>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</si>
  <si>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</si>
  <si>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</si>
  <si>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</si>
  <si>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</si>
  <si>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</si>
  <si>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</si>
  <si>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</si>
  <si>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</si>
  <si>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</si>
  <si>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</si>
  <si>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</si>
  <si>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</si>
  <si>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</si>
  <si>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</si>
  <si>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</si>
  <si>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</si>
  <si>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</si>
  <si>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</si>
  <si>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</si>
  <si>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</si>
  <si>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</si>
  <si>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</si>
  <si>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</si>
  <si>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</si>
  <si>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</si>
  <si>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</si>
  <si>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</si>
  <si>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</si>
  <si>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</si>
  <si>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</si>
  <si>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</si>
  <si>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</si>
  <si>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</si>
  <si>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</si>
  <si>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</si>
  <si>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</si>
  <si>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</si>
  <si>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</si>
  <si>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</si>
  <si>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</si>
  <si>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</si>
  <si>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</si>
  <si>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</si>
  <si>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</si>
  <si>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</si>
  <si>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</si>
  <si>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</si>
  <si>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</si>
  <si>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</si>
  <si>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</si>
  <si>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</si>
  <si>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</si>
  <si>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</si>
  <si>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</si>
  <si>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</si>
  <si>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</si>
  <si>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</si>
  <si>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</si>
  <si>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</si>
  <si>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</si>
  <si>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</si>
  <si>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</si>
  <si>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</si>
  <si>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</si>
  <si>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</si>
  <si>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</si>
  <si>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</si>
  <si>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</si>
  <si>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</si>
  <si>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</si>
  <si>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</si>
  <si>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</si>
  <si>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</si>
  <si>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</si>
  <si>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</si>
  <si>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</si>
  <si>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</si>
  <si>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</si>
  <si>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</si>
  <si>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</si>
  <si>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</si>
  <si>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</si>
  <si>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</si>
  <si>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</si>
  <si>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</si>
  <si>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</si>
  <si>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</si>
  <si>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</si>
  <si>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</si>
  <si>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</si>
  <si>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</si>
  <si>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</si>
  <si>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</si>
  <si>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</si>
  <si>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</si>
  <si>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</si>
  <si>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</si>
  <si>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</si>
  <si>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</si>
  <si>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</si>
  <si>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</si>
  <si>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</si>
  <si>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</si>
  <si>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</si>
  <si>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</si>
  <si>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</si>
  <si>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</si>
  <si>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</si>
  <si>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</si>
  <si>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</si>
  <si>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</si>
  <si>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</si>
  <si>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</si>
  <si>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</si>
  <si>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</si>
  <si>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</si>
  <si>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</si>
  <si>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</si>
  <si>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</si>
  <si>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</si>
  <si>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</si>
  <si>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</si>
  <si>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</si>
  <si>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</si>
  <si>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</si>
  <si>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</si>
  <si>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</si>
  <si>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</si>
  <si>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</si>
  <si>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</si>
  <si>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</si>
  <si>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</si>
  <si>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</si>
  <si>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</si>
  <si>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</si>
  <si>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</si>
  <si>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</si>
  <si>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</si>
  <si>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</si>
  <si>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</si>
  <si>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</si>
  <si>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</si>
  <si>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</si>
  <si>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</si>
  <si>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</si>
  <si>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</si>
  <si>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</si>
  <si>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</si>
  <si>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</si>
  <si>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</si>
  <si>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</si>
  <si>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</si>
  <si>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</si>
  <si>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</si>
  <si>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</si>
  <si>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</si>
  <si>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</si>
  <si>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</si>
  <si>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</si>
  <si>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</si>
  <si>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</si>
  <si>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</si>
  <si>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</si>
  <si>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</si>
  <si>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</si>
  <si>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</si>
  <si>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</si>
  <si>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</si>
  <si>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</si>
  <si>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</si>
  <si>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</si>
  <si>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</si>
  <si>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</si>
  <si>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</si>
  <si>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</si>
  <si>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</si>
  <si>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</si>
  <si>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</si>
  <si>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</si>
  <si>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</si>
  <si>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</si>
  <si>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</si>
  <si>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</si>
  <si>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</si>
  <si>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</si>
  <si>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</si>
  <si>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</si>
  <si>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</si>
  <si>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</si>
  <si>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</si>
  <si>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</si>
  <si>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</si>
  <si>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</si>
  <si>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</si>
  <si>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</si>
  <si>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</si>
  <si>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</si>
  <si>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</si>
  <si>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</si>
  <si>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</si>
  <si>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</si>
  <si>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</si>
  <si>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</si>
  <si>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</si>
  <si>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</si>
  <si>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</si>
  <si>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</si>
  <si>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</si>
  <si>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</si>
  <si>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</si>
  <si>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</si>
  <si>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</si>
  <si>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</si>
  <si>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</si>
  <si>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</si>
  <si>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</si>
  <si>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</si>
  <si>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</si>
  <si>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</si>
  <si>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</si>
  <si>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</si>
  <si>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</si>
  <si>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</si>
  <si>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</si>
  <si>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</si>
  <si>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</si>
  <si>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</si>
  <si>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</si>
  <si>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</si>
  <si>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</si>
  <si>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</si>
  <si>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</si>
  <si>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</si>
  <si>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</si>
  <si>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</si>
  <si>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</si>
  <si>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</si>
  <si>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</si>
  <si>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</si>
  <si>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</si>
  <si>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</si>
  <si>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</si>
  <si>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</si>
  <si>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</si>
  <si>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</si>
  <si>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</si>
  <si>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</si>
  <si>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</si>
  <si>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</si>
  <si>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</si>
  <si>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</si>
  <si>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</si>
  <si>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</si>
  <si>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</si>
  <si>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</si>
  <si>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</si>
  <si>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</si>
  <si>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</si>
  <si>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</si>
  <si>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</si>
  <si>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</si>
  <si>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</si>
  <si>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</si>
  <si>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</si>
  <si>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</si>
  <si>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</si>
  <si>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</si>
  <si>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</si>
  <si>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</si>
  <si>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</si>
  <si>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</si>
  <si>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</si>
  <si>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</si>
  <si>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</si>
  <si>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</si>
  <si>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</si>
  <si>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</si>
  <si>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</si>
  <si>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</si>
  <si>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</si>
  <si>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</si>
  <si>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</si>
  <si>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</si>
  <si>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</si>
  <si>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</si>
  <si>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</si>
  <si>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</si>
  <si>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</si>
  <si>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</si>
  <si>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</si>
  <si>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</si>
  <si>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</si>
  <si>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</si>
  <si>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</si>
  <si>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</si>
  <si>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</si>
  <si>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</si>
  <si>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</si>
  <si>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</si>
  <si>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</si>
  <si>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</si>
  <si>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</si>
  <si>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</si>
  <si>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</si>
  <si>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</si>
  <si>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</si>
  <si>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</si>
  <si>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</si>
  <si>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</si>
  <si>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</si>
  <si>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</si>
  <si>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</si>
  <si>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</si>
  <si>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</si>
  <si>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</si>
  <si>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</si>
  <si>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</si>
  <si>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</si>
  <si>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</si>
  <si>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</si>
  <si>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</si>
  <si>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</si>
  <si>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</si>
  <si>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</si>
  <si>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</si>
  <si>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</si>
  <si>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</si>
  <si>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</si>
  <si>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</si>
  <si>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</si>
  <si>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</si>
  <si>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</si>
  <si>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</si>
  <si>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</si>
  <si>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</si>
  <si>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</si>
  <si>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</si>
  <si>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</si>
  <si>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</si>
  <si>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</si>
  <si>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</si>
  <si>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</si>
  <si>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</si>
  <si>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</si>
  <si>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</si>
  <si>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</si>
  <si>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</si>
  <si>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</si>
  <si>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</si>
  <si>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</si>
  <si>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</si>
  <si>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</si>
  <si>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</si>
  <si>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</si>
  <si>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</si>
  <si>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</si>
  <si>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</si>
  <si>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</si>
  <si>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</si>
  <si>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</si>
  <si>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</si>
  <si>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</si>
  <si>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</si>
  <si>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</si>
  <si>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</si>
  <si>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</si>
  <si>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</si>
  <si>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</si>
  <si>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</si>
  <si>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</si>
  <si>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</si>
  <si>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</si>
  <si>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</si>
  <si>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</si>
  <si>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</si>
  <si>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</si>
  <si>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</si>
  <si>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</si>
  <si>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</si>
  <si>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</si>
  <si>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</si>
  <si>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</si>
  <si>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</si>
  <si>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</si>
  <si>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</si>
  <si>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</si>
  <si>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</si>
  <si>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</si>
  <si>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</si>
  <si>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</si>
  <si>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</si>
  <si>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</si>
  <si>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</si>
  <si>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</si>
  <si>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</si>
  <si>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</si>
  <si>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</si>
  <si>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</si>
  <si>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</si>
  <si>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</si>
  <si>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</si>
  <si>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</si>
  <si>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</si>
  <si>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</si>
  <si>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</si>
  <si>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</si>
  <si>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</si>
  <si>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</si>
  <si>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</si>
  <si>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</si>
  <si>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</si>
  <si>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</si>
  <si>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</si>
  <si>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</si>
  <si>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</si>
  <si>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</si>
  <si>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</si>
  <si>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</si>
  <si>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</si>
  <si>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</si>
  <si>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</si>
  <si>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</si>
  <si>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</si>
  <si>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</si>
  <si>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</si>
  <si>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</si>
  <si>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</si>
  <si>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</si>
  <si>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</si>
  <si>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</si>
  <si>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</si>
  <si>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</si>
  <si>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</si>
  <si>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</si>
  <si>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</si>
  <si>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</si>
  <si>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</si>
  <si>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</si>
  <si>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</si>
  <si>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</si>
  <si>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</si>
  <si>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</si>
  <si>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</si>
  <si>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</si>
  <si>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</si>
  <si>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</si>
  <si>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</si>
  <si>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</si>
  <si>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</si>
  <si>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</si>
  <si>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</si>
  <si>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</si>
  <si>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</si>
  <si>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</si>
  <si>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</si>
  <si>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</si>
  <si>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</si>
  <si>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</si>
  <si>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</si>
  <si>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</si>
  <si>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</si>
  <si>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</si>
  <si>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</si>
  <si>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</si>
  <si>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</si>
  <si>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</si>
  <si>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</si>
  <si>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</si>
  <si>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</si>
  <si>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</si>
  <si>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</si>
  <si>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</si>
  <si>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</si>
  <si>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</si>
  <si>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</si>
  <si>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</si>
  <si>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</si>
  <si>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</si>
  <si>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</si>
  <si>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</si>
  <si>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</si>
  <si>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</si>
  <si>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</si>
  <si>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</si>
  <si>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</si>
  <si>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</si>
  <si>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</si>
  <si>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</si>
  <si>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</si>
  <si>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</si>
  <si>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</si>
  <si>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</si>
  <si>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</si>
  <si>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</si>
  <si>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</si>
  <si>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</si>
  <si>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</si>
  <si>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</si>
  <si>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</si>
  <si>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</si>
  <si>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</si>
  <si>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</si>
  <si>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</si>
  <si>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</si>
  <si>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</si>
  <si>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</si>
  <si>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</si>
  <si>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</si>
  <si>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</si>
  <si>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</si>
  <si>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</si>
  <si>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</si>
  <si>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</si>
  <si>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</si>
  <si>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</si>
  <si>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</si>
  <si>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</si>
  <si>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</si>
  <si>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</si>
  <si>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</si>
  <si>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</si>
  <si>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</si>
  <si>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</si>
  <si>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</si>
  <si>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</si>
  <si>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</si>
  <si>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</si>
  <si>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</si>
  <si>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</si>
  <si>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</si>
  <si>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</si>
  <si>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</si>
  <si>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</si>
  <si>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</si>
  <si>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</si>
  <si>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</si>
  <si>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</si>
  <si>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</si>
  <si>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</si>
  <si>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</si>
  <si>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</si>
  <si>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</si>
  <si>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</si>
  <si>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</si>
  <si>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</si>
  <si>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</si>
  <si>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</si>
  <si>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</si>
  <si>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</si>
  <si>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</si>
  <si>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</si>
  <si>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</si>
  <si>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</si>
  <si>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</si>
  <si>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</si>
  <si>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</si>
  <si>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</si>
  <si>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</si>
  <si>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</si>
  <si>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</si>
  <si>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</si>
  <si>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</si>
  <si>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</si>
  <si>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</si>
  <si>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</si>
  <si>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</si>
  <si>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</si>
  <si>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</si>
  <si>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</si>
  <si>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</si>
  <si>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</si>
  <si>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</si>
  <si>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</si>
  <si>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</si>
  <si>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</si>
  <si>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</si>
  <si>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</si>
  <si>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</si>
  <si>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</si>
  <si>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</si>
  <si>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</si>
  <si>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</si>
  <si>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</si>
  <si>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</si>
  <si>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</si>
  <si>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</si>
  <si>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</si>
  <si>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</si>
  <si>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</si>
  <si>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</si>
  <si>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</si>
  <si>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</si>
  <si>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</si>
  <si>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</si>
  <si>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</si>
  <si>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</si>
  <si>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</si>
  <si>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</si>
  <si>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</si>
  <si>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</si>
  <si>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</si>
  <si>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</si>
  <si>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</si>
  <si>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</si>
  <si>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</si>
  <si>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</si>
  <si>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</si>
  <si>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</si>
  <si>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</si>
  <si>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</si>
  <si>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</si>
  <si>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</si>
  <si>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</si>
  <si>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</si>
  <si>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</si>
  <si>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</si>
  <si>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</si>
  <si>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</si>
  <si>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</si>
  <si>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</si>
  <si>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</si>
  <si>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</si>
  <si>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</si>
  <si>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</si>
  <si>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</si>
  <si>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</si>
  <si>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</si>
  <si>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</si>
  <si>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</si>
  <si>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</si>
  <si>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</si>
  <si>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</si>
  <si>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</si>
  <si>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</si>
  <si>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</si>
  <si>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</si>
  <si>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</si>
  <si>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</si>
  <si>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</si>
  <si>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</si>
  <si>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</si>
  <si>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</si>
  <si>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</si>
  <si>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</si>
  <si>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</si>
  <si>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</si>
  <si>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</si>
  <si>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</si>
  <si>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</si>
  <si>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</si>
  <si>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</si>
  <si>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</si>
  <si>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</si>
  <si>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</si>
  <si>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</si>
  <si>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</si>
  <si>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</si>
  <si>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</si>
  <si>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</si>
  <si>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</si>
  <si>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</si>
  <si>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</si>
  <si>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</si>
  <si>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</si>
  <si>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</si>
  <si>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</si>
  <si>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</si>
  <si>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</si>
  <si>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</si>
  <si>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</si>
  <si>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</si>
  <si>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</si>
  <si>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</si>
  <si>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</si>
  <si>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</si>
  <si>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</si>
  <si>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</si>
  <si>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</si>
  <si>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</si>
  <si>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</si>
  <si>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</si>
  <si>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</si>
  <si>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</si>
  <si>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</si>
  <si>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</si>
  <si>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</si>
  <si>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</si>
  <si>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</si>
  <si>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</si>
  <si>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</si>
  <si>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</si>
  <si>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</si>
  <si>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</si>
  <si>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</si>
  <si>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</si>
  <si>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</si>
  <si>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</si>
  <si>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</si>
  <si>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</si>
  <si>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</si>
  <si>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</si>
  <si>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</si>
  <si>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</si>
  <si>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</si>
  <si>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</si>
  <si>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</si>
  <si>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</si>
  <si>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</si>
  <si>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</si>
  <si>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</si>
  <si>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</si>
  <si>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</si>
  <si>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</si>
  <si>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</si>
  <si>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</si>
  <si>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</si>
  <si>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</si>
  <si>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</si>
  <si>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</si>
  <si>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</si>
  <si>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</si>
  <si>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</si>
  <si>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</si>
  <si>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</si>
  <si>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</si>
  <si>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</si>
  <si>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</si>
  <si>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</si>
  <si>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</si>
  <si>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</si>
  <si>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</si>
  <si>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</si>
  <si>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</si>
  <si>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</si>
  <si>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</si>
  <si>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</si>
  <si>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</si>
  <si>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</si>
  <si>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</si>
  <si>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</si>
  <si>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</si>
  <si>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</si>
  <si>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</si>
  <si>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</si>
  <si>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</si>
  <si>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</si>
  <si>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</si>
  <si>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</si>
  <si>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</si>
  <si>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</si>
  <si>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</si>
  <si>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</si>
  <si>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</si>
  <si>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</si>
  <si>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</si>
  <si>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</si>
  <si>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</si>
  <si>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</si>
  <si>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</si>
  <si>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</si>
  <si>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</si>
  <si>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</si>
  <si>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</si>
  <si>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</si>
  <si>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</si>
  <si>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</si>
  <si>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</si>
  <si>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</si>
  <si>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</si>
  <si>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</si>
  <si>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</si>
  <si>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</si>
  <si>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</si>
  <si>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</si>
  <si>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</si>
  <si>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</si>
  <si>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</si>
  <si>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</si>
  <si>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</si>
  <si>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</si>
  <si>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</si>
  <si>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</si>
  <si>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</si>
  <si>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</si>
  <si>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</si>
  <si>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</si>
  <si>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</si>
  <si>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</si>
  <si>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</si>
  <si>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</si>
  <si>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</si>
  <si>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</si>
  <si>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</si>
  <si>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</si>
  <si>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</si>
  <si>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</si>
  <si>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</si>
  <si>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</si>
  <si>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</si>
  <si>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</si>
  <si>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</si>
  <si>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</si>
  <si>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</si>
  <si>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</si>
  <si>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</si>
  <si>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</si>
  <si>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</si>
  <si>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</si>
  <si>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</si>
  <si>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</si>
  <si>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</si>
  <si>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</si>
  <si>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</si>
  <si>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</si>
  <si>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</si>
  <si>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</si>
  <si>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</si>
  <si>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</si>
  <si>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</si>
  <si>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</si>
  <si>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</si>
  <si>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</si>
  <si>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</si>
  <si>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</si>
  <si>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</si>
  <si>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</si>
  <si>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</si>
  <si>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</si>
  <si>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</si>
  <si>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</si>
  <si>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</si>
  <si>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</si>
  <si>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</si>
  <si>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</si>
  <si>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</si>
  <si>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</si>
  <si>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</si>
  <si>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</si>
  <si>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</si>
  <si>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</si>
  <si>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</si>
  <si>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</si>
  <si>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</si>
  <si>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</si>
  <si>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</si>
  <si>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</si>
  <si>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</si>
  <si>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</si>
  <si>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</si>
  <si>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</si>
  <si>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</si>
  <si>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</si>
  <si>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</si>
  <si>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</si>
  <si>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</si>
  <si>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</si>
  <si>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</si>
  <si>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</si>
  <si>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</si>
  <si>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</si>
  <si>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</si>
  <si>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</si>
  <si>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</si>
  <si>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</si>
  <si>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</si>
  <si>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</si>
  <si>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</si>
  <si>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</si>
  <si>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</si>
  <si>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</si>
  <si>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</si>
  <si>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</si>
  <si>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</si>
  <si>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</si>
  <si>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</si>
  <si>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</si>
  <si>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</si>
  <si>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</si>
  <si>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</si>
  <si>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</si>
  <si>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</si>
  <si>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</si>
  <si>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</si>
  <si>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</si>
  <si>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</si>
  <si>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</si>
  <si>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</si>
  <si>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</si>
  <si>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</si>
  <si>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</si>
  <si>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</si>
  <si>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</si>
  <si>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</si>
  <si>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</si>
  <si>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</si>
  <si>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</si>
  <si>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</si>
  <si>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</si>
  <si>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</si>
  <si>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</si>
  <si>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</si>
  <si>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</si>
  <si>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</si>
  <si>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</si>
  <si>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</si>
  <si>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</si>
  <si>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</si>
  <si>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</si>
  <si>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</si>
  <si>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</si>
  <si>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</si>
  <si>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</si>
  <si>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</si>
  <si>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</si>
  <si>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</si>
  <si>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</si>
  <si>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</si>
  <si>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</si>
  <si>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</si>
  <si>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</si>
  <si>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</si>
  <si>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</si>
  <si>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</si>
  <si>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</si>
  <si>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</si>
  <si>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</si>
  <si>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</si>
  <si>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</si>
  <si>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</si>
  <si>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</si>
  <si>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</si>
  <si>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</si>
  <si>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</si>
  <si>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</si>
  <si>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</si>
  <si>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</si>
  <si>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</si>
  <si>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</si>
  <si>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</si>
  <si>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</si>
  <si>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</si>
  <si>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</si>
  <si>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</si>
  <si>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</si>
  <si>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</si>
  <si>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</si>
  <si>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</si>
  <si>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</si>
  <si>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</si>
  <si>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</si>
  <si>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</si>
  <si>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</si>
  <si>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</si>
  <si>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</si>
  <si>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</si>
  <si>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</si>
  <si>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</si>
  <si>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</si>
  <si>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</si>
  <si>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</si>
  <si>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</si>
  <si>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</si>
  <si>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</si>
  <si>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</si>
  <si>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</si>
  <si>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</si>
  <si>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</si>
  <si>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</si>
  <si>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</si>
  <si>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</si>
  <si>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</si>
  <si>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</si>
  <si>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</si>
  <si>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</si>
  <si>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</si>
  <si>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</si>
  <si>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</si>
  <si>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</si>
  <si>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</si>
  <si>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</si>
  <si>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</si>
  <si>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</si>
  <si>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</si>
  <si>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</si>
  <si>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</si>
  <si>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</si>
  <si>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</si>
  <si>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</si>
  <si>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</si>
  <si>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</si>
  <si>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</si>
  <si>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</si>
  <si>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</si>
  <si>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</si>
  <si>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</si>
  <si>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</si>
  <si>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</si>
  <si>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</si>
  <si>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</si>
  <si>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</si>
  <si>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</si>
  <si>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</si>
  <si>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</si>
  <si>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</si>
  <si>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</si>
  <si>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</si>
  <si>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</si>
  <si>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</si>
  <si>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</si>
  <si>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</si>
  <si>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</si>
  <si>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</si>
  <si>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</si>
  <si>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</si>
  <si>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</si>
  <si>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</si>
  <si>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</si>
  <si>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</si>
  <si>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</si>
  <si>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</si>
  <si>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</si>
  <si>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</si>
  <si>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</si>
  <si>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</si>
  <si>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</si>
  <si>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</si>
  <si>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</si>
  <si>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</si>
  <si>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</si>
  <si>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</si>
  <si>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</si>
  <si>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</si>
  <si>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</si>
  <si>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</si>
  <si>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</si>
  <si>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</si>
  <si>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</si>
  <si>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</si>
  <si>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</si>
  <si>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</si>
  <si>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</si>
  <si>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</si>
  <si>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</si>
  <si>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</si>
  <si>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</si>
  <si>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</si>
  <si>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</si>
  <si>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</si>
  <si>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</si>
  <si>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</si>
  <si>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</si>
  <si>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</si>
  <si>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</si>
  <si>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</si>
  <si>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</si>
  <si>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</si>
  <si>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</si>
  <si>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</si>
  <si>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</si>
  <si>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</si>
  <si>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</si>
  <si>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</si>
  <si>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</si>
  <si>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</si>
  <si>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</si>
  <si>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</si>
  <si>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</si>
  <si>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</si>
  <si>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</si>
  <si>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</si>
  <si>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</si>
  <si>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</si>
  <si>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</si>
  <si>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</si>
  <si>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</si>
  <si>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</si>
  <si>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</si>
  <si>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</si>
  <si>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</si>
  <si>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</si>
  <si>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</si>
  <si>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</si>
  <si>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</si>
  <si>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</si>
  <si>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</si>
  <si>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</si>
  <si>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</si>
  <si>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</si>
  <si>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</si>
  <si>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</si>
  <si>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</si>
  <si>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</si>
  <si>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</si>
  <si>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</si>
  <si>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</si>
  <si>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</si>
  <si>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</si>
  <si>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</si>
  <si>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</si>
  <si>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</si>
  <si>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</si>
  <si>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</si>
  <si>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</si>
  <si>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</si>
  <si>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</si>
  <si>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</si>
  <si>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</si>
  <si>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</si>
  <si>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</si>
  <si>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</si>
  <si>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</si>
  <si>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</si>
  <si>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</si>
  <si>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</si>
  <si>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</si>
  <si>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</si>
  <si>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</si>
  <si>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</si>
  <si>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</si>
  <si>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</si>
  <si>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</si>
  <si>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</si>
  <si>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</si>
  <si>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</si>
  <si>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</si>
  <si>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</si>
  <si>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</si>
  <si>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</si>
  <si>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</si>
  <si>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</si>
  <si>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</si>
  <si>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</si>
  <si>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</si>
  <si>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</si>
  <si>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</si>
  <si>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</si>
  <si>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</si>
  <si>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</si>
  <si>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</si>
  <si>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</si>
  <si>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</si>
  <si>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</si>
  <si>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</si>
  <si>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</si>
  <si>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</si>
  <si>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</si>
  <si>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</si>
  <si>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</si>
  <si>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</si>
  <si>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</si>
  <si>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</si>
  <si>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</si>
  <si>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</si>
  <si>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</si>
  <si>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</si>
  <si>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</si>
  <si>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</si>
  <si>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</si>
  <si>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</si>
  <si>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</si>
  <si>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</si>
  <si>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</si>
  <si>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</si>
  <si>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</si>
  <si>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</si>
  <si>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</si>
  <si>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</si>
  <si>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</si>
  <si>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</si>
  <si>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</si>
  <si>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</si>
  <si>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</si>
  <si>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</si>
  <si>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</si>
  <si>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</si>
  <si>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</si>
  <si>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</si>
  <si>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</si>
  <si>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</si>
  <si>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</si>
  <si>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</si>
  <si>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</si>
  <si>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</si>
  <si>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</si>
  <si>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</si>
  <si>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</si>
  <si>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</si>
  <si>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</si>
  <si>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</si>
  <si>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</si>
  <si>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</si>
  <si>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</si>
  <si>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</si>
  <si>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</si>
  <si>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</si>
  <si>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</si>
  <si>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</si>
  <si>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</si>
  <si>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</si>
  <si>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</si>
  <si>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</si>
  <si>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</si>
  <si>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</si>
  <si>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</si>
  <si>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</si>
  <si>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</si>
  <si>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</si>
  <si>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</si>
  <si>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</si>
  <si>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</si>
  <si>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</si>
  <si>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</si>
  <si>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</si>
  <si>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</si>
  <si>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</si>
  <si>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</si>
  <si>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</si>
  <si>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</si>
  <si>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</si>
  <si>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</si>
  <si>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</si>
  <si>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</si>
  <si>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</si>
  <si>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</si>
  <si>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</si>
  <si>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</si>
  <si>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</si>
  <si>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</si>
  <si>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</si>
  <si>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</si>
  <si>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</si>
  <si>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</si>
  <si>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</si>
  <si>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</si>
  <si>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</si>
  <si>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</si>
  <si>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</si>
  <si>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</si>
  <si>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</si>
  <si>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</si>
  <si>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</si>
  <si>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</si>
  <si>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</si>
  <si>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</si>
  <si>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</si>
  <si>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</si>
  <si>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</si>
  <si>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</si>
  <si>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</si>
  <si>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</si>
  <si>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</si>
  <si>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</si>
  <si>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</si>
  <si>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</si>
  <si>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</si>
  <si>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</si>
  <si>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</si>
  <si>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</si>
  <si>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</si>
  <si>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</si>
  <si>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</si>
  <si>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</si>
  <si>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</si>
  <si>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</si>
  <si>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</si>
  <si>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</si>
  <si>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</si>
  <si>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</si>
  <si>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</si>
  <si>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</si>
  <si>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</si>
  <si>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</si>
  <si>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</si>
  <si>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</si>
  <si>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</si>
  <si>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</si>
  <si>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</si>
  <si>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</si>
  <si>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</si>
  <si>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</si>
  <si>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</si>
  <si>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</si>
  <si>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</si>
  <si>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</si>
  <si>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</si>
  <si>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</si>
  <si>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</si>
  <si>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</si>
  <si>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</si>
  <si>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</si>
  <si>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</si>
  <si>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</si>
  <si>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</si>
  <si>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</si>
  <si>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</si>
  <si>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</si>
  <si>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</si>
  <si>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</si>
  <si>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</si>
  <si>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</si>
  <si>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</si>
  <si>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</si>
  <si>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</si>
  <si>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</si>
  <si>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</si>
  <si>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</si>
  <si>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</si>
  <si>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</si>
  <si>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</si>
  <si>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</si>
  <si>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</si>
  <si>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</si>
  <si>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</si>
  <si>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</si>
  <si>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</si>
  <si>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</si>
  <si>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</si>
  <si>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</si>
  <si>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</si>
  <si>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</si>
  <si>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</si>
  <si>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</si>
  <si>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</si>
  <si>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</si>
  <si>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</si>
  <si>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</si>
  <si>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</si>
  <si>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</si>
  <si>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</si>
  <si>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</si>
  <si>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</si>
  <si>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</si>
  <si>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</si>
  <si>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</si>
  <si>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</si>
  <si>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</si>
  <si>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</si>
  <si>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</si>
  <si>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</si>
  <si>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</si>
  <si>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</si>
  <si>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</si>
  <si>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</si>
  <si>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</si>
  <si>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</si>
  <si>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</si>
  <si>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</si>
  <si>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</si>
  <si>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</si>
  <si>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</si>
  <si>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</si>
  <si>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</si>
  <si>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</si>
  <si>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</si>
  <si>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</si>
  <si>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</si>
  <si>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</si>
  <si>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</si>
  <si>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</si>
  <si>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</si>
  <si>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</si>
  <si>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</si>
  <si>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</si>
  <si>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</si>
  <si>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</si>
  <si>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</si>
  <si>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</si>
  <si>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</si>
  <si>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</si>
  <si>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</si>
  <si>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</si>
  <si>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</si>
  <si>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</si>
  <si>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</si>
  <si>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</si>
  <si>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</si>
  <si>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</si>
  <si>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</si>
  <si>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</si>
  <si>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</si>
  <si>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</si>
  <si>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</si>
  <si>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</si>
  <si>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</si>
  <si>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</si>
  <si>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</si>
  <si>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</si>
  <si>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</si>
  <si>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</si>
  <si>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</si>
  <si>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</si>
  <si>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</si>
  <si>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</si>
  <si>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</si>
  <si>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</si>
  <si>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</si>
  <si>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</si>
  <si>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</si>
  <si>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</si>
  <si>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</si>
  <si>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</si>
  <si>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</si>
  <si>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</si>
  <si>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</si>
  <si>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</si>
  <si>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</si>
  <si>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</si>
  <si>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</si>
  <si>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</si>
  <si>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</si>
  <si>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</si>
  <si>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</si>
  <si>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</si>
  <si>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</si>
  <si>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</si>
  <si>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</si>
  <si>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</si>
  <si>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</si>
  <si>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</si>
  <si>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</si>
  <si>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</si>
  <si>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</si>
  <si>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</si>
  <si>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</si>
  <si>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</si>
  <si>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</si>
  <si>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</si>
  <si>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</si>
  <si>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</si>
  <si>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</si>
  <si>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</si>
  <si>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</si>
  <si>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</si>
  <si>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</si>
  <si>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</si>
  <si>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</si>
  <si>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</si>
  <si>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</si>
  <si>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</si>
  <si>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</si>
  <si>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</si>
  <si>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</si>
  <si>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</si>
  <si>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</si>
  <si>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</si>
  <si>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</si>
  <si>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</si>
  <si>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</si>
  <si>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</si>
  <si>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</si>
  <si>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</si>
  <si>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</si>
  <si>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</si>
  <si>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</si>
  <si>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</si>
  <si>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</si>
  <si>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</si>
  <si>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</si>
  <si>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</si>
  <si>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</si>
  <si>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</si>
  <si>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</si>
  <si>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</si>
  <si>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</si>
  <si>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</si>
  <si>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</si>
  <si>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</si>
  <si>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</si>
  <si>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</si>
  <si>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</si>
  <si>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</si>
  <si>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</si>
  <si>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</si>
  <si>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</si>
  <si>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</si>
  <si>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</si>
  <si>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</si>
  <si>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</si>
  <si>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</si>
  <si>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</si>
  <si>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</si>
  <si>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</si>
  <si>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</si>
  <si>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</si>
  <si>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</si>
  <si>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</si>
  <si>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</si>
  <si>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</si>
  <si>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</si>
  <si>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</si>
  <si>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</si>
  <si>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</si>
  <si>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</si>
  <si>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</si>
  <si>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</si>
  <si>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</si>
  <si>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</si>
  <si>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</si>
  <si>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</si>
  <si>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</si>
  <si>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</si>
  <si>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</si>
  <si>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</si>
  <si>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</si>
  <si>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</si>
  <si>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</si>
  <si>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</si>
  <si>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</si>
  <si>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</si>
  <si>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</si>
  <si>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</si>
  <si>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</si>
  <si>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</si>
  <si>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</si>
  <si>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</si>
  <si>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</si>
  <si>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</si>
  <si>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</si>
  <si>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</si>
  <si>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</si>
  <si>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</si>
  <si>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</si>
  <si>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</si>
  <si>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</si>
  <si>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</si>
  <si>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</si>
  <si>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</si>
  <si>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</si>
  <si>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</si>
  <si>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</si>
  <si>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</si>
  <si>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</si>
  <si>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</si>
  <si>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</si>
  <si>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</si>
  <si>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</si>
  <si>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</si>
  <si>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</si>
  <si>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</si>
  <si>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</si>
  <si>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</si>
  <si>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</si>
  <si>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</si>
  <si>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</si>
  <si>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</si>
  <si>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</si>
  <si>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</si>
  <si>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</si>
  <si>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</si>
  <si>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</si>
  <si>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</si>
  <si>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</si>
  <si>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</si>
  <si>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</si>
  <si>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</si>
  <si>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</si>
  <si>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</si>
  <si>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</si>
  <si>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</si>
  <si>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</si>
  <si>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</si>
  <si>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</si>
  <si>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</si>
  <si>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</si>
  <si>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</si>
  <si>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</si>
  <si>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</si>
  <si>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</si>
  <si>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</si>
  <si>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</si>
  <si>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</si>
  <si>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</si>
  <si>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</si>
  <si>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</si>
  <si>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</si>
  <si>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</si>
  <si>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</si>
  <si>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</si>
  <si>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</si>
  <si>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</si>
  <si>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</si>
  <si>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</si>
  <si>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</si>
  <si>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</si>
  <si>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</si>
  <si>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</si>
  <si>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</si>
  <si>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</si>
  <si>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</si>
  <si>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</si>
  <si>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</si>
  <si>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</si>
  <si>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</si>
  <si>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</si>
  <si>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</si>
  <si>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</si>
  <si>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</si>
  <si>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</si>
  <si>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</si>
  <si>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</si>
  <si>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</si>
  <si>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</si>
  <si>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</si>
  <si>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</si>
  <si>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</si>
  <si>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</si>
  <si>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</si>
  <si>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</si>
  <si>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</si>
  <si>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</si>
  <si>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</si>
  <si>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</si>
  <si>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</si>
  <si>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</si>
  <si>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</si>
  <si>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</si>
  <si>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</si>
  <si>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</si>
  <si>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</si>
  <si>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</si>
  <si>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</si>
  <si>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</si>
  <si>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</si>
  <si>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</si>
  <si>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</si>
  <si>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</si>
  <si>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</si>
  <si>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</si>
  <si>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</si>
  <si>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</si>
  <si>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</si>
  <si>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</si>
  <si>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</si>
  <si>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</si>
  <si>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</si>
  <si>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</si>
  <si>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</si>
  <si>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</si>
  <si>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</si>
  <si>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</si>
  <si>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</si>
  <si>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</si>
  <si>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</si>
  <si>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</si>
  <si>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</si>
  <si>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</si>
  <si>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</si>
  <si>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</si>
  <si>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</si>
  <si>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</si>
  <si>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</si>
  <si>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</si>
  <si>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</si>
  <si>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</si>
  <si>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</si>
  <si>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</si>
  <si>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</si>
  <si>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</si>
  <si>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</si>
  <si>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</si>
  <si>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</si>
  <si>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</si>
  <si>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</si>
  <si>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</si>
  <si>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</si>
  <si>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</si>
  <si>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</si>
  <si>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</si>
  <si>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</si>
  <si>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</si>
  <si>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</si>
  <si>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</si>
  <si>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</si>
  <si>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</si>
  <si>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</si>
  <si>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</si>
  <si>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</si>
  <si>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</si>
  <si>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</si>
  <si>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</si>
  <si>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</si>
  <si>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</si>
  <si>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</si>
  <si>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</si>
  <si>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</si>
  <si>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</si>
  <si>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</si>
  <si>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</si>
  <si>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</si>
  <si>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</si>
  <si>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</si>
  <si>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</si>
  <si>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</si>
  <si>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</si>
  <si>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</si>
  <si>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</si>
  <si>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</si>
  <si>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</si>
  <si>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</si>
  <si>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</si>
  <si>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</si>
  <si>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</si>
  <si>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</si>
  <si>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</si>
  <si>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</si>
  <si>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</si>
  <si>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</si>
  <si>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</si>
  <si>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</si>
  <si>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</si>
  <si>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</si>
  <si>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</si>
  <si>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</si>
  <si>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</si>
  <si>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</si>
  <si>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</si>
  <si>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</si>
  <si>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</si>
  <si>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</si>
  <si>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</si>
  <si>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</si>
  <si>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</si>
  <si>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</si>
  <si>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</si>
  <si>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</si>
  <si>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</si>
  <si>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</si>
  <si>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</si>
  <si>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</si>
  <si>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</si>
  <si>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</si>
  <si>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</si>
  <si>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</si>
  <si>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</si>
  <si>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</si>
  <si>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</si>
  <si>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</si>
  <si>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</si>
  <si>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</si>
  <si>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</si>
  <si>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</si>
  <si>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</si>
  <si>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</si>
  <si>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</si>
  <si>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</si>
  <si>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</si>
  <si>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</si>
  <si>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</si>
  <si>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</si>
  <si>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</si>
  <si>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</si>
  <si>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</si>
  <si>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</si>
  <si>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</si>
  <si>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</si>
  <si>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</si>
  <si>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</si>
  <si>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</si>
  <si>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</si>
  <si>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</si>
  <si>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</si>
  <si>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</si>
  <si>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</si>
  <si>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</si>
  <si>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</si>
  <si>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</si>
  <si>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</si>
  <si>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</si>
  <si>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</si>
  <si>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</si>
  <si>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</si>
  <si>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</si>
  <si>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</si>
  <si>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</si>
  <si>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</si>
  <si>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</si>
  <si>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</si>
  <si>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</si>
  <si>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</si>
  <si>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</si>
  <si>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</si>
  <si>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</si>
  <si>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</si>
  <si>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</si>
  <si>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</si>
  <si>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</si>
  <si>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</si>
  <si>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</si>
  <si>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</si>
  <si>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</si>
  <si>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</si>
  <si>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</si>
  <si>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</si>
  <si>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</si>
  <si>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</si>
  <si>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</si>
  <si>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</si>
  <si>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</si>
  <si>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</si>
  <si>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</si>
  <si>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</si>
  <si>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</si>
  <si>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</si>
  <si>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</si>
  <si>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</si>
  <si>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</si>
  <si>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</si>
  <si>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</si>
  <si>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</si>
  <si>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</si>
  <si>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</si>
  <si>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</si>
  <si>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</si>
  <si>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</si>
  <si>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</si>
  <si>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</si>
  <si>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</si>
  <si>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</si>
  <si>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</si>
  <si>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</si>
  <si>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</si>
  <si>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</si>
  <si>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</si>
  <si>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</si>
  <si>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</si>
  <si>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</si>
  <si>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</si>
  <si>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</si>
  <si>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</si>
  <si>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</si>
  <si>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</si>
  <si>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</si>
  <si>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</si>
  <si>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</si>
  <si>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</si>
  <si>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</si>
  <si>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</si>
  <si>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</si>
  <si>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</si>
  <si>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</si>
  <si>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</si>
  <si>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</si>
  <si>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</si>
  <si>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</si>
  <si>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</si>
  <si>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</si>
  <si>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</si>
  <si>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</si>
  <si>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</si>
  <si>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</si>
  <si>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</si>
  <si>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</si>
  <si>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</si>
  <si>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</si>
  <si>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</si>
  <si>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</si>
  <si>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</si>
  <si>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</si>
  <si>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</si>
  <si>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</si>
  <si>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</si>
  <si>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</si>
  <si>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</si>
  <si>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</si>
  <si>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</si>
  <si>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</si>
  <si>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</si>
  <si>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</si>
  <si>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</si>
  <si>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</si>
  <si>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</si>
  <si>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</si>
  <si>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</si>
  <si>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</si>
  <si>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</si>
  <si>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</si>
  <si>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</si>
  <si>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</si>
  <si>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</si>
  <si>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</si>
  <si>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</si>
  <si>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</si>
  <si>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</si>
  <si>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</si>
  <si>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</si>
  <si>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</si>
  <si>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</si>
  <si>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</si>
  <si>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</si>
  <si>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</si>
  <si>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</si>
  <si>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</si>
  <si>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</si>
  <si>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</si>
  <si>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</si>
  <si>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</si>
  <si>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</si>
  <si>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</si>
  <si>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</si>
  <si>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</si>
  <si>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</si>
  <si>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</si>
  <si>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</si>
  <si>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</si>
  <si>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</si>
  <si>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</si>
  <si>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</si>
  <si>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</si>
  <si>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</si>
  <si>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</si>
  <si>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</si>
  <si>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</si>
  <si>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</si>
  <si>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</si>
  <si>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</si>
  <si>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</si>
  <si>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</si>
  <si>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</si>
  <si>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</si>
  <si>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</si>
  <si>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</si>
  <si>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</si>
  <si>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</si>
  <si>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</si>
  <si>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</si>
  <si>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</si>
  <si>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</si>
  <si>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</si>
  <si>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</si>
  <si>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</si>
  <si>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</si>
  <si>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</si>
  <si>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</si>
  <si>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</si>
  <si>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</si>
  <si>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</si>
  <si>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</si>
  <si>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</si>
  <si>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</si>
  <si>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</si>
  <si>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</si>
  <si>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</si>
  <si>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</si>
  <si>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</si>
  <si>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</si>
  <si>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</si>
  <si>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</si>
  <si>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</si>
  <si>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</si>
  <si>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</si>
  <si>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</si>
  <si>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</si>
  <si>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</si>
  <si>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</si>
  <si>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</si>
  <si>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</si>
  <si>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</si>
  <si>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</si>
  <si>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</si>
  <si>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</si>
  <si>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</si>
  <si>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</si>
  <si>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</si>
  <si>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</si>
  <si>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</si>
  <si>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</si>
  <si>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</si>
  <si>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</si>
  <si>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</si>
  <si>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</si>
  <si>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</si>
  <si>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</si>
  <si>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</si>
  <si>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</si>
  <si>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</si>
  <si>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</si>
  <si>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</si>
  <si>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</si>
  <si>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</si>
  <si>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</si>
  <si>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</si>
  <si>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</si>
  <si>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</si>
  <si>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</si>
  <si>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</si>
  <si>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</si>
  <si>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</si>
  <si>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</si>
  <si>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</si>
  <si>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</si>
  <si>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</si>
  <si>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</si>
  <si>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</si>
  <si>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</si>
  <si>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</si>
  <si>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</si>
  <si>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</si>
  <si>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</si>
  <si>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</si>
  <si>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</si>
  <si>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</si>
  <si>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</si>
  <si>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</si>
  <si>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</si>
  <si>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</si>
  <si>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</si>
  <si>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</si>
  <si>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</si>
  <si>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</si>
  <si>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</si>
  <si>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</si>
  <si>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</si>
  <si>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</si>
  <si>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</si>
  <si>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</si>
  <si>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</si>
  <si>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</si>
  <si>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</si>
  <si>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</si>
  <si>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</si>
  <si>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</si>
  <si>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</si>
  <si>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</si>
  <si>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</si>
  <si>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</si>
  <si>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</si>
  <si>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</si>
  <si>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</si>
  <si>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</si>
  <si>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</si>
  <si>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</si>
  <si>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</si>
  <si>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</si>
  <si>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</si>
  <si>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</si>
  <si>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</si>
  <si>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</si>
  <si>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</si>
  <si>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</si>
  <si>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</si>
  <si>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</si>
  <si>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</si>
  <si>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</si>
  <si>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</si>
  <si>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</si>
  <si>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</si>
  <si>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</si>
  <si>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</si>
  <si>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</si>
  <si>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</si>
  <si>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</si>
  <si>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</si>
  <si>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</si>
  <si>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</si>
  <si>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</si>
  <si>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</si>
  <si>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</si>
  <si>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</si>
  <si>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</si>
  <si>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</si>
  <si>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</si>
  <si>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</si>
  <si>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</si>
  <si>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</si>
  <si>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</si>
  <si>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</si>
  <si>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</si>
  <si>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</si>
  <si>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</si>
  <si>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</si>
  <si>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</si>
  <si>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</si>
  <si>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</si>
  <si>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</si>
  <si>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</si>
  <si>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</si>
  <si>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</si>
  <si>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</si>
  <si>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</si>
  <si>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</si>
  <si>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</si>
  <si>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</si>
  <si>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</si>
  <si>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</si>
  <si>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</si>
  <si>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</si>
  <si>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</si>
  <si>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</si>
  <si>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</si>
  <si>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</si>
  <si>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</si>
  <si>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</si>
  <si>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</si>
  <si>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</si>
  <si>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</si>
  <si>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</si>
  <si>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</si>
  <si>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</si>
  <si>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</si>
  <si>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</si>
  <si>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</si>
  <si>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</si>
  <si>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</si>
  <si>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</si>
  <si>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</si>
  <si>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</si>
  <si>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</si>
  <si>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</si>
  <si>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</si>
  <si>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</si>
  <si>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</si>
  <si>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</si>
  <si>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</si>
  <si>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</si>
  <si>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</si>
  <si>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</si>
  <si>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</si>
  <si>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</si>
  <si>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</si>
  <si>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</si>
  <si>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</si>
  <si>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</si>
  <si>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</si>
  <si>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</si>
  <si>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</si>
  <si>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</si>
  <si>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</si>
  <si>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</si>
  <si>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</si>
  <si>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</si>
  <si>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</si>
  <si>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</si>
  <si>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</si>
  <si>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</si>
  <si>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</si>
  <si>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</si>
  <si>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</si>
  <si>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</si>
  <si>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</si>
  <si>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</si>
  <si>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</si>
  <si>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</si>
  <si>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</si>
  <si>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</si>
  <si>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</si>
  <si>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</si>
  <si>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</si>
  <si>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</si>
  <si>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</si>
  <si>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</si>
  <si>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</si>
  <si>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</si>
  <si>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</si>
  <si>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</si>
  <si>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</si>
  <si>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</si>
  <si>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</si>
  <si>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</si>
  <si>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</si>
  <si>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</si>
  <si>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</si>
  <si>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</si>
  <si>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</si>
  <si>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</si>
  <si>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</si>
  <si>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</si>
  <si>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</si>
  <si>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</si>
  <si>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</si>
  <si>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</si>
  <si>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</si>
  <si>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</si>
  <si>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</si>
  <si>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</si>
  <si>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</si>
  <si>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</si>
  <si>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</si>
  <si>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</si>
  <si>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</si>
  <si>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</si>
  <si>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</si>
  <si>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</si>
  <si>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</si>
  <si>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</si>
  <si>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</si>
  <si>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</si>
  <si>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</si>
  <si>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</si>
  <si>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</si>
  <si>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</si>
  <si>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</si>
  <si>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</si>
  <si>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</si>
  <si>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</si>
  <si>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</si>
  <si>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</si>
  <si>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</si>
  <si>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</si>
  <si>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</si>
  <si>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</si>
  <si>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</si>
  <si>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</si>
  <si>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</si>
  <si>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</si>
  <si>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</si>
  <si>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</si>
  <si>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</si>
  <si>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</si>
  <si>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</si>
  <si>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</si>
  <si>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</si>
  <si>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</si>
  <si>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</si>
  <si>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</si>
  <si>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</si>
  <si>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</si>
  <si>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</si>
  <si>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</si>
  <si>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</si>
  <si>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</si>
  <si>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</si>
  <si>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</si>
  <si>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</si>
  <si>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</si>
  <si>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</si>
  <si>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</si>
  <si>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</si>
  <si>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</si>
  <si>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</si>
  <si>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</si>
  <si>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</si>
  <si>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</si>
  <si>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</si>
  <si>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</si>
  <si>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</si>
  <si>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</si>
  <si>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</si>
  <si>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</si>
  <si>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</si>
  <si>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</si>
  <si>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</si>
  <si>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</si>
  <si>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</si>
  <si>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</si>
  <si>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</si>
  <si>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</si>
  <si>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</si>
  <si>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</si>
  <si>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</si>
  <si>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</si>
  <si>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</si>
  <si>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</si>
  <si>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</si>
  <si>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</si>
  <si>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</si>
  <si>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</si>
  <si>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</si>
  <si>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</si>
  <si>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</si>
  <si>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</si>
  <si>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</si>
  <si>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</si>
  <si>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</si>
  <si>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</si>
  <si>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</si>
  <si>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</si>
  <si>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</si>
  <si>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</si>
  <si>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</si>
  <si>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</si>
  <si>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</si>
  <si>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</si>
  <si>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</si>
  <si>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</si>
  <si>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</si>
  <si>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</si>
  <si>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</si>
  <si>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</si>
  <si>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</si>
  <si>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</si>
  <si>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</si>
  <si>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</si>
  <si>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</si>
  <si>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</si>
  <si>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</si>
  <si>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</si>
  <si>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</si>
  <si>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</si>
  <si>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</si>
  <si>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</si>
  <si>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</si>
  <si>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</si>
  <si>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</si>
  <si>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</si>
  <si>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</si>
  <si>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</si>
  <si>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</si>
  <si>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</si>
  <si>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</si>
  <si>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</si>
  <si>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</si>
  <si>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</si>
  <si>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</si>
  <si>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</si>
  <si>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</si>
  <si>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</si>
  <si>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</si>
  <si>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</si>
  <si>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</si>
  <si>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</si>
  <si>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</si>
  <si>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</si>
  <si>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</si>
  <si>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</si>
  <si>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</si>
  <si>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</si>
  <si>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</si>
  <si>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</si>
  <si>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</si>
  <si>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</si>
  <si>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</si>
  <si>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</si>
  <si>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</si>
  <si>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</si>
  <si>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</si>
  <si>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</si>
  <si>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</si>
  <si>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</si>
  <si>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</si>
  <si>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</si>
  <si>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</si>
  <si>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</si>
  <si>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</si>
  <si>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</si>
  <si>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</si>
  <si>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</si>
  <si>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</si>
  <si>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</si>
  <si>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</si>
  <si>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</si>
  <si>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</si>
  <si>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</si>
  <si>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</si>
  <si>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</si>
  <si>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</si>
  <si>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</si>
  <si>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</si>
  <si>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</si>
  <si>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</si>
  <si>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</si>
  <si>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</si>
  <si>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</si>
  <si>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</si>
  <si>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</si>
  <si>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</si>
  <si>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</si>
  <si>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</si>
  <si>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</si>
  <si>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</si>
  <si>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</si>
  <si>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</si>
  <si>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</si>
  <si>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</si>
  <si>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</si>
  <si>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</si>
  <si>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</si>
  <si>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</si>
  <si>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</si>
  <si>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</si>
  <si>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</si>
  <si>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</si>
  <si>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</si>
  <si>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</si>
  <si>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</si>
  <si>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</si>
  <si>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</si>
  <si>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</si>
  <si>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</si>
  <si>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</si>
  <si>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</si>
  <si>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</si>
  <si>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</si>
  <si>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</si>
  <si>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</si>
  <si>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</si>
  <si>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</si>
  <si>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</si>
  <si>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</si>
  <si>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</si>
  <si>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</si>
  <si>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</si>
  <si>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</si>
  <si>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</si>
  <si>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</si>
  <si>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</si>
  <si>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</si>
  <si>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</si>
  <si>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</si>
  <si>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</si>
  <si>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</si>
  <si>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</si>
  <si>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</si>
  <si>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</si>
  <si>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</si>
  <si>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</si>
  <si>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</si>
  <si>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</si>
  <si>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</si>
  <si>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</si>
  <si>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</si>
  <si>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</si>
  <si>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</si>
  <si>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</si>
  <si>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</si>
  <si>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</si>
  <si>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</si>
  <si>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</si>
  <si>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</si>
  <si>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</si>
  <si>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</si>
  <si>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</si>
  <si>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</si>
  <si>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</si>
  <si>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</si>
  <si>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</si>
  <si>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</si>
  <si>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</si>
  <si>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</si>
  <si>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</si>
  <si>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</si>
  <si>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</si>
  <si>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</si>
  <si>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</si>
  <si>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</si>
  <si>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</si>
  <si>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</si>
  <si>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</si>
  <si>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</si>
  <si>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</si>
  <si>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</si>
  <si>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</si>
  <si>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</si>
  <si>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</si>
  <si>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</si>
  <si>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</si>
  <si>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</si>
  <si>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</si>
  <si>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</si>
  <si>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</si>
  <si>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</si>
  <si>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</si>
  <si>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</si>
  <si>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</si>
  <si>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</si>
  <si>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</si>
  <si>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</si>
  <si>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</si>
  <si>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</si>
  <si>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</si>
  <si>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</si>
  <si>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</si>
  <si>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</si>
  <si>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</si>
  <si>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</si>
  <si>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</si>
  <si>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</si>
  <si>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</si>
  <si>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</si>
  <si>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</si>
  <si>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</si>
  <si>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</si>
  <si>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</si>
  <si>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</si>
  <si>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</si>
  <si>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</si>
  <si>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</si>
  <si>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</si>
  <si>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</si>
  <si>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</si>
  <si>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</si>
  <si>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</si>
  <si>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</si>
  <si>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</si>
  <si>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</si>
  <si>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</si>
  <si>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</si>
  <si>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</si>
  <si>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</si>
  <si>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</si>
  <si>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</si>
  <si>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</si>
  <si>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</si>
  <si>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</si>
  <si>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</si>
  <si>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</si>
  <si>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</si>
  <si>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</si>
  <si>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</si>
  <si>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</si>
  <si>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</si>
  <si>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</si>
  <si>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</si>
  <si>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</si>
  <si>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</si>
  <si>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</si>
  <si>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</si>
  <si>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</si>
  <si>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</si>
  <si>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</si>
  <si>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</si>
  <si>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</si>
  <si>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</si>
  <si>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</si>
  <si>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</si>
  <si>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</si>
  <si>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</si>
  <si>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</si>
  <si>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</si>
  <si>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</si>
  <si>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</si>
  <si>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</si>
  <si>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</si>
  <si>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</si>
  <si>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</si>
  <si>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</si>
  <si>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</si>
  <si>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</si>
  <si>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</si>
  <si>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</si>
  <si>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</si>
  <si>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</si>
  <si>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</si>
  <si>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</si>
  <si>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</si>
  <si>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</si>
  <si>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</si>
  <si>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</si>
  <si>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</si>
  <si>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</si>
  <si>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</si>
  <si>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</si>
  <si>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</si>
  <si>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</si>
  <si>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</si>
  <si>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</si>
  <si>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</si>
  <si>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</si>
  <si>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</si>
  <si>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</si>
  <si>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</si>
  <si>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</si>
  <si>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</si>
  <si>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</si>
  <si>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</si>
  <si>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</si>
  <si>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</si>
  <si>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</si>
  <si>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</si>
  <si>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</si>
  <si>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</si>
  <si>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</si>
  <si>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</si>
  <si>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</si>
  <si>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</si>
  <si>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</si>
  <si>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</si>
  <si>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</si>
  <si>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</si>
  <si>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</si>
  <si>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</si>
  <si>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</si>
  <si>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</si>
  <si>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</si>
  <si>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</si>
  <si>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</si>
  <si>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</si>
  <si>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</si>
  <si>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</si>
  <si>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</si>
  <si>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</si>
  <si>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</si>
  <si>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</si>
  <si>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</si>
  <si>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</si>
  <si>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</si>
  <si>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</si>
  <si>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</si>
  <si>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</si>
  <si>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</si>
  <si>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</si>
  <si>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</si>
  <si>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</si>
  <si>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</si>
  <si>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</si>
  <si>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</si>
  <si>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</si>
  <si>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</si>
  <si>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</si>
  <si>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</si>
  <si>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</si>
  <si>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</si>
  <si>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</si>
  <si>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</si>
  <si>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</si>
  <si>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</si>
  <si>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</si>
  <si>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</si>
  <si>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</si>
  <si>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</si>
  <si>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</si>
  <si>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</si>
  <si>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</si>
  <si>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</si>
  <si>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</si>
  <si>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</si>
  <si>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</si>
  <si>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</si>
  <si>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</si>
  <si>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</si>
  <si>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</si>
  <si>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</si>
  <si>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</si>
  <si>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</si>
  <si>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</si>
  <si>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</si>
  <si>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</si>
  <si>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</si>
  <si>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</si>
  <si>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</si>
  <si>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</si>
  <si>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</si>
  <si>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</si>
  <si>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</si>
  <si>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</si>
  <si>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</si>
  <si>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</si>
  <si>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</si>
  <si>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</si>
  <si>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</si>
  <si>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</si>
  <si>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</si>
  <si>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</si>
  <si>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</si>
  <si>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</si>
  <si>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</si>
  <si>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</si>
  <si>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</si>
  <si>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</si>
  <si>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</si>
  <si>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</si>
  <si>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</si>
  <si>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</si>
  <si>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</si>
  <si>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</si>
  <si>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</si>
  <si>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</si>
  <si>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</si>
  <si>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</si>
  <si>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</si>
  <si>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</si>
  <si>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</si>
  <si>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</si>
  <si>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</si>
  <si>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</si>
  <si>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</si>
  <si>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</si>
  <si>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</si>
  <si>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</si>
  <si>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</si>
  <si>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</si>
  <si>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</si>
  <si>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</si>
  <si>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</si>
  <si>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</si>
  <si>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</si>
  <si>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</si>
  <si>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</si>
  <si>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</si>
  <si>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</si>
  <si>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</si>
  <si>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</si>
  <si>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</si>
  <si>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</si>
  <si>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</si>
  <si>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</si>
  <si>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</si>
  <si>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</si>
  <si>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</si>
  <si>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</si>
  <si>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</si>
  <si>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</si>
  <si>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</si>
  <si>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</si>
  <si>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</si>
  <si>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</si>
  <si>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</si>
  <si>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</si>
  <si>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</si>
  <si>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</si>
  <si>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</si>
  <si>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</si>
  <si>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</si>
  <si>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</si>
  <si>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</si>
  <si>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</si>
  <si>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</si>
  <si>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</si>
  <si>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</si>
  <si>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</si>
  <si>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</si>
  <si>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</si>
  <si>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</si>
  <si>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</si>
  <si>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</si>
  <si>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</si>
  <si>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</si>
  <si>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</si>
  <si>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</si>
  <si>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</si>
  <si>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</si>
  <si>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</si>
  <si>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</si>
  <si>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</si>
  <si>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</si>
  <si>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</si>
  <si>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</si>
  <si>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</si>
  <si>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</si>
  <si>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</si>
  <si>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</si>
  <si>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</si>
  <si>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</si>
  <si>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</si>
  <si>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</si>
  <si>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</si>
  <si>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</si>
  <si>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</si>
  <si>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</si>
  <si>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</si>
  <si>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</si>
  <si>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</si>
  <si>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</si>
  <si>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</si>
  <si>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</si>
  <si>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</si>
  <si>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</si>
  <si>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</si>
  <si>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</si>
  <si>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</si>
  <si>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</si>
  <si>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</si>
  <si>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</si>
  <si>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</si>
  <si>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</si>
  <si>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</si>
  <si>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</si>
  <si>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</si>
  <si>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</si>
  <si>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</si>
  <si>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</si>
  <si>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</si>
  <si>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</si>
  <si>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</si>
  <si>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</si>
  <si>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</si>
  <si>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</si>
  <si>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</si>
  <si>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</si>
  <si>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</si>
  <si>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</si>
  <si>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</si>
  <si>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</si>
  <si>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</si>
  <si>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</si>
  <si>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</si>
  <si>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</si>
  <si>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</si>
  <si>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</si>
  <si>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</si>
  <si>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</si>
  <si>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</si>
  <si>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</si>
  <si>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</si>
  <si>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</si>
  <si>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</si>
  <si>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</si>
  <si>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</si>
  <si>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</si>
  <si>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</si>
  <si>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</si>
  <si>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</si>
  <si>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</si>
  <si>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</si>
  <si>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</si>
  <si>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</si>
  <si>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</si>
  <si>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</si>
  <si>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</si>
  <si>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</si>
  <si>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</si>
  <si>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</si>
  <si>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</si>
  <si>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</si>
  <si>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</si>
  <si>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</si>
  <si>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</si>
  <si>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</si>
  <si>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</si>
  <si>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</si>
  <si>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</si>
  <si>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</si>
  <si>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</si>
  <si>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</si>
  <si>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</si>
  <si>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</si>
  <si>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</si>
  <si>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</si>
  <si>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</si>
  <si>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</si>
  <si>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</si>
  <si>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</si>
  <si>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</si>
  <si>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</si>
  <si>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</si>
  <si>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</si>
  <si>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</si>
  <si>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</si>
  <si>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</si>
  <si>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</si>
  <si>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</si>
  <si>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</si>
  <si>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</si>
  <si>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</si>
  <si>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</si>
  <si>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</si>
  <si>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</si>
  <si>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</si>
  <si>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</si>
  <si>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</si>
  <si>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</si>
  <si>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</si>
  <si>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</si>
  <si>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</si>
  <si>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</si>
  <si>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</si>
  <si>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</si>
  <si>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</si>
  <si>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</si>
  <si>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</si>
  <si>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</si>
  <si>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</si>
  <si>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</si>
  <si>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</si>
  <si>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</si>
  <si>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</si>
  <si>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</si>
  <si>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</si>
  <si>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</si>
  <si>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</si>
  <si>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</si>
  <si>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</si>
  <si>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</si>
  <si>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</si>
  <si>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</si>
  <si>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</si>
  <si>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</si>
  <si>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</si>
  <si>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</si>
  <si>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</si>
  <si>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</si>
  <si>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</si>
  <si>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</si>
  <si>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</si>
  <si>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</si>
  <si>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</si>
  <si>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</si>
  <si>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</si>
  <si>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</si>
  <si>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</si>
  <si>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</si>
  <si>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</si>
  <si>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</si>
  <si>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</si>
  <si>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</si>
  <si>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</si>
  <si>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</si>
  <si>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</si>
  <si>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</si>
  <si>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</si>
  <si>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</si>
  <si>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</si>
  <si>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</si>
  <si>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</si>
  <si>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</si>
  <si>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</si>
  <si>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</si>
  <si>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</si>
  <si>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</si>
  <si>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</si>
  <si>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</si>
  <si>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</si>
  <si>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</si>
  <si>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</si>
  <si>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</si>
  <si>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</si>
  <si>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</si>
  <si>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</si>
  <si>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</si>
  <si>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</si>
  <si>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</si>
  <si>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</si>
  <si>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</si>
  <si>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</si>
  <si>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</si>
  <si>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</si>
  <si>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</si>
  <si>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</si>
  <si>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</si>
  <si>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</si>
  <si>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</si>
  <si>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</si>
  <si>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</si>
  <si>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</si>
  <si>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</si>
  <si>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</si>
  <si>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</si>
  <si>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</si>
  <si>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</si>
  <si>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</si>
  <si>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</si>
  <si>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</si>
  <si>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</si>
  <si>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</si>
  <si>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</si>
  <si>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</si>
  <si>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</si>
  <si>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</si>
  <si>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</si>
  <si>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</si>
  <si>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</si>
  <si>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</si>
  <si>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</si>
  <si>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</si>
  <si>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</si>
  <si>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</si>
  <si>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</si>
  <si>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</si>
  <si>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</si>
  <si>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</si>
  <si>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</si>
  <si>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</si>
  <si>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</si>
  <si>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</si>
  <si>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</si>
  <si>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</si>
  <si>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</si>
  <si>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</si>
  <si>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</si>
  <si>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</si>
  <si>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</si>
  <si>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</si>
  <si>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</si>
  <si>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</si>
  <si>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</si>
  <si>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</si>
  <si>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</si>
  <si>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</si>
  <si>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</si>
  <si>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</si>
  <si>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</si>
  <si>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</si>
  <si>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</si>
  <si>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</si>
  <si>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</si>
  <si>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</si>
  <si>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</si>
  <si>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</si>
  <si>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</si>
  <si>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</si>
  <si>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</si>
  <si>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</si>
  <si>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</si>
  <si>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</si>
  <si>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</si>
  <si>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</si>
  <si>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</si>
  <si>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</si>
  <si>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</si>
  <si>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</si>
  <si>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</si>
  <si>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</si>
  <si>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</si>
  <si>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</si>
  <si>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</si>
  <si>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</si>
  <si>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</si>
  <si>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</si>
  <si>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</si>
  <si>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</si>
  <si>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</si>
  <si>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</si>
  <si>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</si>
  <si>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</si>
  <si>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</si>
  <si>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</si>
  <si>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</si>
  <si>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</si>
  <si>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</si>
  <si>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</si>
  <si>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</si>
  <si>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</si>
  <si>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</si>
  <si>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</si>
  <si>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</si>
  <si>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</si>
  <si>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</si>
  <si>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</si>
  <si>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</si>
  <si>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</si>
  <si>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</si>
  <si>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</si>
  <si>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</si>
  <si>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</si>
  <si>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</si>
  <si>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</si>
  <si>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</si>
  <si>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</si>
  <si>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</si>
  <si>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</si>
  <si>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</si>
  <si>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</si>
  <si>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</si>
  <si>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</si>
  <si>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</si>
  <si>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</si>
  <si>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</si>
  <si>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</si>
  <si>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</si>
  <si>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</si>
  <si>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</si>
  <si>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</si>
  <si>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</si>
  <si>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</si>
  <si>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</si>
  <si>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</si>
  <si>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</si>
  <si>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</si>
  <si>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</si>
  <si>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</si>
  <si>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</si>
  <si>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</si>
  <si>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</si>
  <si>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</si>
  <si>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</si>
  <si>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</si>
  <si>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</si>
  <si>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</si>
  <si>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</si>
  <si>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</si>
  <si>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</si>
  <si>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</si>
  <si>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</si>
  <si>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</si>
  <si>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</si>
  <si>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</si>
  <si>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</si>
  <si>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</si>
  <si>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</si>
  <si>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</si>
  <si>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</si>
  <si>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</si>
  <si>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</si>
  <si>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</si>
  <si>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</si>
  <si>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</si>
  <si>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</si>
  <si>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</si>
  <si>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</si>
  <si>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</si>
  <si>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</si>
  <si>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</si>
  <si>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</si>
  <si>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</si>
  <si>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</si>
  <si>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</si>
  <si>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</si>
  <si>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</si>
  <si>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</si>
  <si>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</si>
  <si>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</si>
  <si>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</si>
  <si>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</si>
  <si>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</si>
  <si>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</si>
  <si>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</si>
  <si>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</si>
  <si>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</si>
  <si>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</si>
  <si>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</si>
  <si>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</si>
  <si>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</si>
  <si>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</si>
  <si>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</si>
  <si>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</si>
  <si>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</si>
  <si>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</si>
  <si>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</si>
  <si>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</si>
  <si>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</si>
  <si>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</si>
  <si>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</si>
  <si>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</si>
  <si>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</si>
  <si>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</si>
  <si>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</si>
  <si>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</si>
  <si>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</si>
  <si>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</si>
  <si>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</si>
  <si>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</si>
  <si>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</si>
  <si>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</si>
  <si>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</si>
  <si>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</si>
  <si>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</si>
  <si>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</si>
  <si>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</si>
  <si>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</si>
  <si>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</si>
  <si>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</si>
  <si>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</si>
  <si>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</si>
  <si>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</si>
  <si>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</si>
  <si>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</si>
  <si>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</si>
  <si>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</si>
  <si>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</si>
  <si>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</si>
  <si>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</si>
  <si>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</si>
  <si>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</si>
  <si>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</si>
  <si>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</si>
  <si>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</si>
  <si>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</si>
  <si>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</si>
  <si>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</si>
  <si>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</si>
  <si>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</si>
  <si>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</si>
  <si>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</si>
  <si>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</si>
  <si>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</si>
  <si>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</si>
  <si>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</si>
  <si>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</si>
  <si>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</si>
  <si>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</si>
  <si>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</si>
  <si>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</si>
  <si>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</si>
  <si>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</si>
  <si>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</si>
  <si>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</si>
  <si>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</si>
  <si>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</si>
  <si>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</si>
  <si>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</si>
  <si>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</si>
  <si>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</si>
  <si>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</si>
  <si>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</si>
  <si>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</si>
  <si>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</si>
  <si>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</si>
  <si>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</si>
  <si>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</si>
  <si>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</si>
  <si>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</si>
  <si>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</si>
  <si>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</si>
  <si>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</si>
  <si>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</si>
  <si>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</si>
  <si>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</si>
  <si>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</si>
  <si>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</si>
  <si>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</si>
  <si>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</si>
  <si>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</si>
  <si>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</si>
  <si>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</si>
  <si>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</si>
  <si>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</si>
  <si>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</si>
  <si>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</si>
  <si>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</si>
  <si>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</si>
  <si>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</si>
  <si>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</si>
  <si>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</si>
  <si>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</si>
  <si>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</si>
  <si>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</si>
  <si>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</si>
  <si>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</si>
  <si>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</si>
  <si>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</si>
  <si>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</si>
  <si>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</si>
  <si>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</si>
  <si>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</si>
  <si>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</si>
  <si>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</si>
  <si>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</si>
  <si>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</si>
  <si>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</si>
  <si>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</si>
  <si>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</si>
  <si>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</si>
  <si>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</si>
  <si>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</si>
  <si>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</si>
  <si>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</si>
  <si>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</si>
  <si>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</si>
  <si>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</si>
  <si>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</si>
  <si>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</si>
  <si>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</si>
  <si>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</si>
  <si>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</si>
  <si>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</si>
  <si>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</si>
  <si>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</si>
  <si>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</si>
  <si>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</si>
  <si>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</si>
  <si>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</si>
  <si>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</si>
  <si>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</si>
  <si>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</si>
  <si>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</si>
  <si>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</si>
  <si>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</si>
  <si>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</si>
  <si>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</si>
  <si>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</si>
  <si>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</si>
  <si>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</si>
  <si>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</si>
  <si>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</si>
  <si>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</si>
  <si>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</si>
  <si>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</si>
  <si>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</si>
  <si>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</si>
  <si>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</si>
  <si>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</si>
  <si>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</si>
  <si>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</si>
  <si>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</si>
  <si>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</si>
  <si>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</si>
  <si>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</si>
  <si>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</si>
  <si>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</si>
  <si>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</si>
  <si>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</si>
  <si>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</si>
  <si>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</si>
  <si>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</si>
  <si>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</si>
  <si>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</si>
  <si>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</si>
  <si>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</si>
  <si>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</si>
  <si>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</si>
  <si>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</si>
  <si>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</si>
  <si>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</si>
  <si>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</si>
  <si>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</si>
  <si>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</si>
  <si>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</si>
  <si>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</si>
  <si>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</si>
  <si>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</si>
  <si>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</si>
  <si>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</si>
  <si>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</si>
  <si>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</si>
  <si>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</si>
  <si>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</si>
  <si>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</si>
  <si>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</si>
  <si>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</si>
  <si>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</si>
  <si>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</si>
  <si>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</si>
  <si>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</si>
  <si>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</si>
  <si>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</si>
  <si>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</si>
  <si>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</si>
  <si>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</si>
  <si>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</si>
  <si>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</si>
  <si>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</si>
  <si>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</si>
  <si>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</si>
  <si>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</si>
  <si>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</si>
  <si>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</si>
  <si>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</si>
  <si>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</si>
  <si>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</si>
  <si>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</si>
  <si>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</si>
  <si>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</si>
  <si>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</si>
  <si>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</si>
  <si>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</si>
  <si>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</si>
  <si>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</si>
  <si>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</si>
  <si>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</si>
  <si>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</si>
  <si>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</si>
  <si>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</si>
  <si>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</si>
  <si>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</si>
  <si>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</si>
  <si>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</si>
  <si>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</si>
  <si>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</si>
  <si>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</si>
  <si>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</si>
  <si>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</si>
  <si>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</si>
  <si>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</si>
  <si>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</si>
  <si>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</si>
  <si>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</si>
  <si>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</si>
  <si>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</si>
  <si>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</si>
  <si>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</si>
  <si>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</si>
  <si>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</si>
  <si>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</si>
  <si>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</si>
  <si>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</si>
  <si>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</si>
  <si>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</si>
  <si>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</si>
  <si>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</si>
  <si>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</si>
  <si>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</si>
  <si>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</si>
  <si>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</si>
  <si>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</si>
  <si>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</si>
  <si>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</si>
  <si>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</si>
  <si>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</si>
  <si>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</si>
  <si>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</si>
  <si>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</si>
  <si>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</si>
  <si>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</si>
  <si>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</si>
  <si>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</si>
  <si>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</si>
  <si>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</si>
  <si>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</si>
  <si>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</si>
  <si>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</si>
  <si>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</si>
  <si>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</si>
  <si>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</si>
  <si>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</si>
  <si>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</si>
  <si>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</si>
  <si>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</si>
  <si>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</si>
  <si>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</si>
  <si>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</si>
  <si>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</si>
  <si>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</si>
  <si>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</si>
  <si>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</si>
  <si>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</si>
  <si>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</si>
  <si>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</si>
  <si>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</si>
  <si>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</si>
  <si>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</si>
  <si>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</si>
  <si>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</si>
  <si>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</si>
  <si>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</si>
  <si>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</si>
  <si>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</si>
  <si>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</si>
  <si>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</si>
  <si>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</si>
  <si>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</si>
  <si>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</si>
  <si>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</si>
  <si>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</si>
  <si>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</si>
  <si>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</si>
  <si>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</si>
  <si>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</si>
  <si>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</si>
  <si>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</si>
  <si>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</si>
  <si>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</si>
  <si>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</si>
  <si>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</si>
  <si>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</si>
  <si>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</si>
  <si>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</si>
  <si>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</si>
  <si>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</si>
  <si>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</si>
  <si>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</si>
  <si>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</si>
  <si>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</si>
  <si>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</si>
  <si>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</si>
  <si>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</si>
  <si>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</si>
  <si>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</si>
  <si>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</si>
  <si>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</si>
  <si>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</si>
  <si>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</si>
  <si>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</si>
  <si>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</si>
  <si>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</si>
  <si>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</si>
  <si>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</si>
  <si>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</si>
  <si>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</si>
  <si>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</si>
  <si>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</si>
  <si>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</si>
  <si>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</si>
  <si>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</si>
  <si>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</si>
  <si>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</si>
  <si>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</si>
  <si>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</si>
  <si>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</si>
  <si>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</si>
  <si>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</si>
  <si>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</si>
  <si>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</si>
  <si>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</si>
  <si>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</si>
  <si>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</si>
  <si>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</si>
  <si>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</si>
  <si>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</si>
  <si>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</si>
  <si>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</si>
  <si>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</si>
  <si>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</si>
  <si>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</si>
  <si>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</si>
  <si>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</si>
  <si>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</si>
  <si>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</si>
  <si>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</si>
  <si>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</si>
  <si>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</si>
  <si>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</si>
  <si>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</si>
  <si>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</si>
  <si>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</si>
  <si>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</si>
  <si>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</si>
  <si>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</si>
  <si>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</si>
  <si>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</si>
  <si>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</si>
  <si>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</si>
  <si>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</si>
  <si>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</si>
  <si>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</si>
  <si>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</si>
  <si>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</si>
  <si>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</si>
  <si>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</si>
  <si>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</si>
  <si>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</si>
  <si>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</si>
  <si>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</si>
  <si>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</si>
  <si>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</si>
  <si>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</si>
  <si>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</si>
  <si>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</si>
  <si>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</si>
  <si>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</si>
  <si>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</si>
  <si>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</si>
  <si>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</si>
  <si>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</si>
  <si>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</si>
  <si>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</si>
  <si>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</si>
  <si>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</si>
  <si>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</si>
  <si>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</si>
  <si>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</si>
  <si>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</si>
  <si>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</si>
  <si>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</si>
  <si>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</si>
  <si>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</si>
  <si>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</si>
  <si>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</si>
  <si>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</si>
  <si>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</si>
  <si>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</si>
  <si>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</si>
  <si>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</si>
  <si>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</si>
  <si>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</si>
  <si>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</si>
  <si>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</si>
  <si>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</si>
  <si>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</si>
  <si>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</si>
  <si>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</si>
  <si>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</si>
  <si>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</si>
  <si>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</si>
  <si>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</si>
  <si>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</si>
  <si>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</si>
  <si>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</si>
  <si>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</si>
  <si>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</si>
  <si>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</si>
  <si>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</si>
  <si>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</si>
  <si>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</si>
  <si>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</si>
  <si>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</si>
  <si>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</si>
  <si>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</si>
  <si>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</si>
  <si>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</si>
  <si>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</si>
  <si>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</si>
  <si>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</si>
  <si>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</si>
  <si>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</si>
  <si>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</si>
  <si>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</si>
  <si>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</si>
  <si>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</si>
  <si>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</si>
  <si>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</si>
  <si>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</si>
  <si>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</si>
  <si>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</si>
  <si>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</si>
  <si>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</si>
  <si>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</si>
  <si>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</si>
  <si>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</si>
  <si>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</si>
  <si>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</si>
  <si>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</si>
  <si>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</si>
  <si>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</si>
  <si>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</si>
  <si>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</si>
  <si>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</si>
  <si>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</si>
  <si>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</si>
  <si>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</si>
  <si>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</si>
  <si>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</si>
  <si>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</si>
  <si>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</si>
  <si>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</si>
  <si>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</si>
  <si>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</si>
  <si>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</si>
  <si>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</si>
  <si>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</si>
  <si>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</si>
  <si>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</si>
  <si>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</si>
  <si>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</si>
  <si>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</si>
  <si>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</si>
  <si>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</si>
  <si>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</si>
  <si>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</si>
  <si>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</si>
  <si>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</si>
  <si>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</si>
  <si>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</si>
  <si>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</si>
  <si>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</si>
  <si>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</si>
  <si>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</si>
  <si>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</si>
  <si>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</si>
  <si>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</si>
  <si>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</si>
  <si>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</si>
  <si>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</si>
  <si>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</si>
  <si>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</si>
  <si>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</si>
  <si>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</si>
  <si>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</si>
  <si>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</si>
  <si>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</si>
  <si>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</si>
  <si>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</si>
  <si>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</si>
  <si>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</si>
  <si>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</si>
  <si>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</si>
  <si>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</si>
  <si>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</si>
  <si>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</si>
  <si>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</si>
  <si>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</si>
  <si>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</si>
  <si>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</si>
  <si>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</si>
  <si>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</si>
  <si>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</si>
  <si>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</si>
  <si>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</si>
  <si>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</si>
  <si>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</si>
  <si>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</si>
  <si>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</si>
  <si>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</si>
  <si>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</si>
  <si>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</si>
  <si>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</si>
  <si>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</si>
  <si>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</si>
  <si>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</si>
  <si>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</si>
  <si>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</si>
  <si>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</si>
  <si>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</si>
  <si>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</si>
  <si>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</si>
  <si>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</si>
  <si>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</si>
  <si>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</si>
  <si>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</si>
  <si>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</si>
  <si>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</si>
  <si>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</si>
  <si>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</si>
  <si>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</si>
  <si>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</si>
  <si>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</si>
  <si>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</si>
  <si>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</si>
  <si>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</si>
  <si>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</si>
  <si>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</si>
  <si>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</si>
  <si>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</si>
  <si>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</si>
  <si>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</si>
  <si>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</si>
  <si>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</si>
  <si>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</si>
  <si>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</si>
  <si>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</si>
  <si>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</si>
  <si>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</si>
  <si>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</si>
  <si>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</si>
  <si>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</si>
  <si>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</si>
  <si>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</si>
  <si>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</si>
  <si>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</si>
  <si>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</si>
  <si>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</si>
  <si>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</si>
  <si>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</si>
  <si>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</si>
  <si>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</si>
  <si>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</si>
  <si>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</si>
  <si>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</si>
  <si>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</si>
  <si>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</si>
  <si>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</si>
  <si>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</si>
  <si>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</si>
  <si>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</si>
  <si>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</si>
  <si>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</si>
  <si>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</si>
  <si>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</si>
  <si>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</si>
  <si>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</si>
  <si>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</si>
  <si>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</si>
  <si>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</si>
  <si>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</si>
  <si>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</si>
  <si>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</si>
  <si>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</si>
  <si>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</si>
  <si>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</si>
  <si>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</si>
  <si>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</si>
  <si>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</si>
  <si>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</si>
  <si>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</si>
  <si>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</si>
  <si>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</si>
  <si>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</si>
  <si>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</si>
  <si>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</si>
  <si>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</si>
  <si>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</si>
  <si>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</si>
  <si>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</si>
  <si>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</si>
  <si>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</si>
  <si>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</si>
  <si>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</si>
  <si>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</si>
  <si>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</si>
  <si>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</si>
  <si>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</si>
  <si>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</si>
  <si>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</si>
  <si>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</si>
  <si>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</si>
  <si>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</si>
  <si>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</si>
  <si>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</si>
  <si>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</si>
  <si>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</si>
  <si>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</si>
  <si>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</si>
  <si>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</si>
  <si>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</si>
  <si>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</si>
  <si>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</si>
  <si>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</si>
  <si>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</si>
  <si>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</si>
  <si>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</si>
  <si>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</si>
  <si>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</si>
  <si>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</si>
  <si>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</si>
  <si>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</si>
  <si>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</si>
  <si>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</si>
  <si>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</si>
  <si>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</si>
  <si>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</si>
  <si>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</si>
  <si>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</si>
  <si>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</si>
  <si>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</si>
  <si>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</si>
  <si>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</si>
  <si>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</si>
  <si>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</si>
  <si>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</si>
  <si>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</si>
  <si>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</si>
  <si>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</si>
  <si>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</si>
  <si>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</si>
  <si>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</si>
  <si>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</si>
  <si>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</si>
  <si>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</si>
  <si>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</si>
  <si>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</si>
  <si>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</si>
  <si>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</si>
  <si>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</si>
  <si>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</si>
  <si>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</si>
  <si>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</si>
  <si>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</si>
  <si>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</si>
  <si>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</si>
  <si>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</si>
  <si>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</si>
  <si>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</si>
  <si>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</si>
  <si>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</si>
  <si>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</si>
  <si>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</si>
  <si>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</si>
  <si>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</si>
  <si>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</si>
  <si>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</si>
  <si>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</si>
  <si>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</si>
  <si>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</si>
  <si>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</si>
  <si>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</si>
  <si>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</si>
  <si>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</si>
  <si>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</si>
  <si>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</si>
  <si>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</si>
  <si>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</si>
  <si>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</si>
  <si>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</si>
  <si>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</si>
  <si>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</si>
  <si>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</si>
  <si>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</si>
  <si>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</si>
  <si>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</si>
  <si>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</si>
  <si>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</si>
  <si>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</si>
  <si>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</si>
  <si>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</si>
  <si>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</si>
  <si>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</si>
  <si>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</si>
  <si>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</si>
  <si>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</si>
  <si>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</si>
  <si>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</si>
  <si>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</si>
  <si>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</si>
  <si>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</si>
  <si>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</si>
  <si>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</si>
  <si>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</si>
  <si>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</si>
  <si>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</si>
  <si>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</si>
  <si>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</si>
  <si>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</si>
  <si>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</si>
  <si>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</si>
  <si>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</si>
  <si>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</si>
  <si>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</si>
  <si>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</si>
  <si>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</si>
  <si>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</si>
  <si>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</si>
  <si>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</si>
  <si>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</si>
  <si>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</si>
  <si>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</si>
  <si>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</si>
  <si>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</si>
  <si>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</si>
  <si>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</si>
  <si>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</si>
  <si>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</si>
  <si>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</si>
  <si>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</si>
  <si>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</si>
  <si>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</si>
  <si>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</si>
  <si>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</si>
  <si>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</si>
  <si>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</si>
  <si>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</si>
  <si>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</si>
  <si>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</si>
  <si>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</si>
  <si>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</si>
  <si>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</si>
  <si>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</si>
  <si>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</si>
  <si>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</si>
  <si>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</si>
  <si>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</si>
  <si>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</si>
  <si>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</si>
  <si>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</si>
  <si>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</si>
  <si>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</si>
  <si>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</si>
  <si>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</si>
  <si>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</si>
  <si>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</si>
  <si>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</si>
  <si>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</si>
  <si>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</si>
  <si>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</si>
  <si>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</si>
  <si>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</si>
  <si>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</si>
  <si>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</si>
  <si>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</si>
  <si>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</si>
  <si>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</si>
  <si>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</si>
  <si>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</si>
  <si>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</si>
  <si>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</si>
  <si>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</si>
  <si>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</si>
  <si>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</si>
  <si>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</si>
  <si>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</si>
  <si>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</si>
  <si>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</si>
  <si>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</si>
  <si>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</si>
  <si>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</si>
  <si>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</si>
  <si>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</si>
  <si>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</si>
  <si>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</si>
  <si>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</si>
  <si>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</si>
  <si>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</si>
  <si>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</si>
  <si>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</si>
  <si>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</si>
  <si>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</si>
  <si>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</si>
  <si>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</si>
  <si>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</si>
  <si>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</si>
  <si>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</si>
  <si>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</si>
  <si>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</si>
  <si>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</si>
  <si>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</si>
  <si>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</si>
  <si>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</si>
  <si>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</si>
  <si>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</si>
  <si>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</si>
  <si>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</si>
  <si>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</si>
  <si>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</si>
  <si>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</si>
  <si>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</si>
  <si>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</si>
  <si>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</si>
  <si>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</si>
  <si>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</si>
  <si>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</si>
  <si>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</si>
  <si>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</si>
  <si>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</si>
  <si>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</si>
  <si>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</si>
  <si>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</si>
  <si>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</si>
  <si>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</si>
  <si>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</si>
  <si>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</si>
  <si>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</si>
  <si>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</si>
  <si>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</si>
  <si>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</si>
  <si>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</si>
  <si>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</si>
  <si>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</si>
  <si>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</si>
  <si>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</si>
  <si>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</si>
  <si>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</si>
  <si>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</si>
  <si>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</si>
  <si>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</si>
  <si>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</si>
  <si>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</si>
  <si>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</si>
  <si>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</si>
  <si>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</si>
  <si>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</si>
  <si>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</si>
  <si>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</si>
  <si>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</si>
  <si>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</si>
  <si>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</si>
  <si>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</si>
  <si>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</si>
  <si>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</si>
  <si>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</si>
  <si>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</si>
  <si>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</si>
  <si>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</si>
  <si>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</si>
  <si>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</si>
  <si>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</si>
  <si>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</si>
  <si>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</si>
  <si>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</si>
  <si>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</si>
  <si>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</si>
  <si>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</si>
  <si>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</si>
  <si>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</si>
  <si>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</si>
  <si>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</si>
  <si>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</si>
  <si>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</si>
  <si>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</si>
  <si>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</si>
  <si>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</si>
  <si>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</si>
  <si>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</si>
  <si>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</si>
  <si>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</si>
  <si>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</si>
  <si>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</si>
  <si>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</si>
  <si>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</si>
  <si>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</si>
  <si>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</si>
  <si>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</si>
  <si>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</si>
  <si>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</si>
  <si>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</si>
  <si>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</si>
  <si>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</si>
  <si>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</si>
  <si>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</si>
  <si>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</si>
  <si>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</si>
  <si>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</si>
  <si>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</si>
  <si>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</si>
  <si>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</si>
  <si>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</si>
  <si>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</si>
  <si>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</si>
  <si>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</si>
  <si>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</si>
  <si>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</si>
  <si>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</si>
  <si>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</si>
  <si>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</si>
  <si>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</si>
  <si>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</si>
  <si>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</si>
  <si>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</si>
  <si>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</si>
  <si>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</si>
  <si>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</si>
  <si>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</si>
  <si>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</si>
  <si>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</si>
  <si>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</si>
  <si>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</si>
  <si>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</si>
  <si>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</si>
  <si>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</si>
  <si>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</si>
  <si>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</si>
  <si>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</si>
  <si>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</si>
  <si>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</si>
  <si>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</si>
  <si>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</si>
  <si>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</si>
  <si>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</si>
  <si>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</si>
  <si>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</si>
  <si>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</si>
  <si>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</si>
  <si>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</si>
  <si>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</si>
  <si>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</si>
  <si>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</si>
  <si>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</si>
  <si>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</si>
  <si>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</si>
  <si>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</si>
  <si>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</si>
  <si>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</si>
  <si>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</si>
  <si>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</si>
  <si>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</si>
  <si>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</si>
  <si>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</si>
  <si>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</si>
  <si>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</si>
  <si>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</si>
  <si>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</si>
  <si>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</si>
  <si>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</si>
  <si>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</si>
  <si>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</si>
  <si>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</si>
  <si>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</si>
  <si>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</si>
  <si>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</si>
  <si>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</si>
  <si>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</si>
  <si>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</si>
  <si>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</si>
  <si>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</si>
  <si>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</si>
  <si>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</si>
  <si>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</si>
  <si>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</si>
  <si>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</si>
  <si>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</si>
  <si>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</si>
  <si>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</si>
  <si>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</si>
  <si>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</si>
  <si>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</si>
  <si>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</si>
  <si>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</si>
  <si>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</si>
  <si>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</si>
  <si>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</si>
  <si>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</si>
  <si>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</si>
  <si>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</si>
  <si>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</si>
  <si>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</si>
  <si>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</si>
  <si>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</si>
  <si>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</si>
  <si>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</si>
  <si>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</si>
  <si>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</si>
  <si>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</si>
  <si>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</si>
  <si>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</si>
  <si>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</si>
  <si>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</si>
  <si>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</si>
  <si>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</si>
  <si>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</si>
  <si>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</si>
  <si>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</si>
  <si>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</si>
  <si>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</si>
  <si>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</si>
  <si>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</si>
  <si>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</si>
  <si>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</si>
  <si>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</si>
  <si>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</si>
  <si>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</si>
  <si>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</si>
  <si>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</si>
  <si>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</si>
  <si>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</si>
  <si>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</si>
  <si>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</si>
  <si>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</si>
  <si>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</si>
  <si>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</si>
  <si>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</si>
  <si>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</si>
  <si>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</si>
  <si>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</si>
  <si>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</si>
  <si>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</si>
  <si>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</si>
  <si>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</si>
  <si>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</si>
  <si>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</si>
  <si>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</si>
  <si>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</si>
  <si>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</si>
  <si>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</si>
  <si>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</si>
  <si>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</si>
  <si>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</si>
  <si>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</si>
  <si>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</si>
  <si>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</si>
  <si>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</si>
  <si>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</si>
  <si>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</si>
  <si>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</si>
  <si>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</si>
  <si>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</si>
  <si>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</si>
  <si>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</si>
  <si>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</si>
  <si>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</si>
  <si>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</si>
  <si>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</si>
  <si>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</si>
  <si>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</si>
  <si>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</si>
  <si>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</si>
  <si>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</si>
  <si>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</si>
  <si>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</si>
  <si>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</si>
  <si>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</si>
  <si>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</si>
  <si>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</si>
  <si>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</si>
  <si>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</si>
  <si>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</si>
  <si>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</si>
  <si>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</si>
  <si>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</si>
  <si>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</si>
  <si>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</si>
  <si>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</si>
  <si>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</si>
  <si>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</si>
  <si>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</si>
  <si>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</si>
  <si>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</si>
  <si>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</si>
  <si>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</si>
  <si>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</si>
  <si>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</si>
  <si>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</si>
  <si>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</si>
  <si>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</si>
  <si>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</si>
  <si>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</si>
  <si>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</si>
  <si>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</si>
  <si>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</si>
  <si>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</si>
  <si>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</si>
  <si>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</si>
  <si>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</si>
  <si>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</si>
  <si>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</si>
  <si>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</si>
  <si>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</si>
  <si>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</si>
  <si>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</si>
  <si>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</si>
  <si>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</si>
  <si>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</si>
  <si>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</si>
  <si>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</si>
  <si>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</si>
  <si>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</si>
  <si>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</si>
  <si>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</si>
  <si>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</si>
  <si>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</si>
  <si>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</si>
  <si>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</si>
  <si>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</si>
  <si>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</si>
  <si>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</si>
  <si>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</si>
  <si>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</si>
  <si>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</si>
  <si>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</si>
  <si>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</si>
  <si>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</si>
  <si>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</si>
  <si>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</si>
  <si>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</si>
  <si>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</si>
  <si>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</si>
  <si>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</si>
  <si>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</si>
  <si>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</si>
  <si>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</si>
  <si>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</si>
  <si>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</si>
  <si>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</si>
  <si>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</si>
  <si>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</si>
  <si>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</si>
  <si>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</si>
  <si>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</si>
  <si>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</si>
  <si>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</si>
  <si>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</si>
  <si>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</si>
  <si>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</si>
  <si>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</si>
  <si>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</si>
  <si>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</si>
  <si>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</si>
  <si>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</si>
  <si>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</si>
  <si>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</si>
  <si>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</si>
  <si>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</si>
  <si>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</si>
  <si>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</si>
  <si>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</si>
  <si>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</si>
  <si>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</si>
  <si>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</si>
  <si>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</si>
  <si>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</si>
  <si>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</si>
  <si>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</si>
  <si>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</si>
  <si>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</si>
  <si>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</si>
  <si>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</si>
  <si>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</si>
  <si>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</si>
  <si>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</si>
  <si>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</si>
  <si>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</si>
  <si>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</si>
  <si>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</si>
  <si>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</si>
  <si>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</si>
  <si>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</si>
  <si>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</si>
  <si>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</si>
  <si>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</si>
  <si>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</si>
  <si>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</si>
  <si>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</si>
  <si>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</si>
  <si>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</si>
  <si>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</si>
  <si>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</si>
  <si>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</si>
  <si>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</si>
  <si>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</si>
  <si>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</si>
  <si>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</si>
  <si>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</si>
  <si>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</si>
  <si>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</si>
  <si>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</si>
  <si>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</si>
  <si>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</si>
  <si>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</si>
  <si>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</si>
  <si>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</si>
  <si>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</si>
  <si>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</si>
  <si>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</si>
  <si>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</si>
  <si>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</si>
  <si>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</si>
  <si>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</si>
  <si>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</si>
  <si>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</si>
  <si>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</si>
  <si>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</si>
  <si>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</si>
  <si>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</si>
  <si>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</si>
  <si>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</si>
  <si>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</si>
  <si>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</si>
  <si>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</si>
  <si>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</si>
  <si>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</si>
  <si>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</si>
  <si>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</si>
  <si>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</si>
  <si>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</si>
  <si>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</si>
  <si>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</si>
  <si>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</si>
  <si>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</si>
  <si>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</si>
  <si>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</si>
  <si>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</si>
  <si>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</si>
  <si>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</si>
  <si>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</si>
  <si>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</si>
  <si>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</si>
  <si>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</si>
  <si>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</si>
  <si>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</si>
  <si>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</si>
  <si>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</si>
  <si>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</si>
  <si>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</si>
  <si>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</si>
  <si>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</si>
  <si>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</si>
  <si>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</si>
  <si>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</si>
  <si>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</si>
  <si>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</si>
  <si>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</si>
  <si>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</si>
  <si>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</si>
  <si>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</si>
  <si>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</si>
  <si>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</si>
  <si>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</si>
  <si>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</si>
  <si>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</si>
  <si>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</si>
  <si>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</si>
  <si>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</si>
  <si>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</si>
  <si>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</si>
  <si>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</si>
  <si>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</si>
  <si>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</si>
  <si>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</si>
  <si>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</si>
  <si>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</si>
  <si>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</si>
  <si>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</si>
  <si>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</si>
  <si>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</si>
  <si>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</si>
  <si>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</si>
  <si>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</si>
  <si>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</si>
  <si>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</si>
  <si>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</si>
  <si>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</si>
  <si>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</si>
  <si>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</si>
  <si>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</si>
  <si>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</si>
  <si>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</si>
  <si>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</si>
  <si>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</si>
  <si>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</si>
  <si>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</si>
  <si>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</si>
  <si>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</si>
  <si>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</si>
  <si>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</si>
  <si>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</si>
  <si>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</si>
  <si>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</si>
  <si>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</si>
  <si>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</si>
  <si>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</si>
  <si>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</si>
  <si>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</si>
  <si>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</si>
  <si>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</si>
  <si>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</si>
  <si>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</si>
  <si>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</si>
  <si>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</si>
  <si>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</si>
  <si>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</si>
  <si>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</si>
  <si>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</si>
  <si>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</si>
  <si>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</si>
  <si>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</si>
  <si>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</si>
  <si>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</si>
  <si>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</si>
  <si>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</si>
  <si>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</si>
  <si>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</si>
  <si>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</si>
  <si>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</si>
  <si>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</si>
  <si>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</si>
  <si>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</si>
  <si>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</si>
  <si>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</si>
  <si>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</si>
  <si>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</si>
  <si>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</si>
  <si>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</si>
  <si>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</si>
  <si>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</si>
  <si>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</si>
  <si>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</si>
  <si>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</si>
  <si>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</si>
  <si>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</si>
  <si>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</si>
  <si>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</si>
  <si>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</si>
  <si>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</si>
  <si>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</si>
  <si>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</si>
  <si>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</si>
  <si>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</si>
  <si>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</si>
  <si>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</si>
  <si>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</si>
  <si>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</si>
  <si>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</si>
  <si>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</si>
  <si>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</si>
  <si>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</si>
  <si>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</si>
  <si>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</si>
  <si>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</si>
  <si>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</si>
  <si>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</si>
  <si>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</si>
  <si>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</si>
  <si>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</si>
  <si>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</si>
  <si>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</si>
  <si>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</si>
  <si>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</si>
  <si>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</si>
  <si>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</si>
  <si>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</si>
  <si>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</si>
  <si>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</si>
  <si>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</si>
  <si>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</si>
  <si>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</si>
  <si>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</si>
  <si>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</si>
  <si>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</si>
  <si>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</si>
  <si>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</si>
  <si>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</si>
  <si>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</si>
  <si>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</si>
  <si>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</si>
  <si>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</si>
  <si>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</si>
  <si>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</si>
  <si>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</si>
  <si>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</si>
  <si>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</si>
  <si>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</si>
  <si>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</si>
  <si>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</si>
  <si>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</si>
  <si>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</si>
  <si>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</si>
  <si>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</si>
  <si>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</si>
  <si>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</si>
  <si>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</si>
  <si>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</si>
  <si>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</si>
  <si>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</si>
  <si>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</si>
  <si>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</si>
  <si>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</si>
  <si>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</si>
  <si>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</si>
  <si>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</si>
  <si>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</si>
  <si>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</si>
  <si>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</si>
  <si>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</si>
  <si>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</si>
  <si>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</si>
  <si>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</si>
  <si>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</si>
  <si>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</si>
  <si>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</si>
  <si>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</si>
  <si>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</si>
  <si>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</si>
  <si>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</si>
  <si>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</si>
  <si>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</si>
  <si>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</si>
  <si>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</si>
  <si>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</si>
  <si>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</si>
  <si>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</si>
  <si>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</si>
  <si>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</si>
  <si>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</si>
  <si>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</si>
  <si>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</si>
  <si>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</si>
  <si>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</si>
  <si>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</si>
  <si>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</si>
  <si>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</si>
  <si>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</si>
  <si>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</si>
  <si>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</si>
  <si>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</si>
  <si>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</si>
  <si>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</si>
  <si>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</si>
  <si>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</si>
  <si>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</si>
  <si>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</si>
  <si>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</si>
  <si>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</si>
  <si>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</si>
  <si>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</si>
  <si>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</si>
  <si>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</si>
  <si>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</si>
  <si>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</si>
  <si>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</si>
  <si>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</si>
  <si>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</si>
  <si>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</si>
  <si>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</si>
  <si>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</si>
  <si>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</si>
  <si>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</si>
  <si>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</si>
  <si>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</si>
  <si>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</si>
  <si>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</si>
  <si>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</si>
  <si>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</si>
  <si>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</si>
  <si>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</si>
  <si>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</si>
  <si>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</si>
  <si>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</si>
  <si>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</si>
  <si>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</si>
  <si>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</si>
  <si>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</si>
  <si>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</si>
  <si>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</si>
  <si>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</si>
  <si>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</si>
  <si>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</si>
  <si>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</si>
  <si>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</si>
  <si>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</si>
  <si>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</si>
  <si>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</si>
  <si>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</si>
  <si>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</si>
  <si>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</si>
  <si>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</si>
  <si>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</si>
  <si>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</si>
  <si>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</si>
  <si>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</si>
  <si>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</si>
  <si>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</si>
  <si>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</si>
  <si>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</si>
  <si>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</si>
  <si>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</si>
  <si>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</si>
  <si>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</si>
  <si>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</si>
  <si>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</si>
  <si>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</si>
  <si>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</si>
  <si>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</si>
  <si>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</si>
  <si>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</si>
  <si>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</si>
  <si>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</si>
  <si>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</si>
  <si>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</si>
  <si>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</si>
  <si>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</si>
  <si>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</si>
  <si>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</si>
  <si>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</si>
  <si>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</si>
  <si>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</si>
  <si>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</si>
  <si>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</si>
  <si>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</si>
  <si>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</si>
  <si>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</si>
  <si>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</si>
  <si>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</si>
  <si>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</si>
  <si>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</si>
  <si>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</si>
  <si>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</si>
  <si>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</si>
  <si>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</si>
  <si>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</si>
  <si>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</si>
  <si>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</si>
  <si>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</si>
  <si>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</si>
  <si>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</si>
  <si>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</si>
  <si>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</si>
  <si>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</si>
  <si>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</si>
  <si>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</si>
  <si>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</si>
  <si>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</si>
  <si>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</si>
  <si>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</si>
  <si>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</si>
  <si>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</si>
  <si>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</si>
  <si>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</si>
  <si>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</si>
  <si>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</si>
  <si>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</si>
  <si>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</si>
  <si>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</si>
  <si>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</si>
  <si>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</si>
  <si>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</si>
  <si>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</si>
  <si>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</si>
  <si>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</si>
  <si>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</si>
  <si>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</si>
  <si>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</si>
  <si>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</si>
  <si>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</si>
  <si>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</si>
  <si>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</si>
  <si>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</si>
  <si>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</si>
  <si>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</si>
  <si>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</si>
  <si>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</si>
  <si>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</si>
  <si>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</si>
  <si>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</si>
  <si>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</si>
  <si>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</si>
  <si>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</si>
  <si>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</si>
  <si>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</si>
  <si>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</si>
  <si>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</si>
  <si>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</si>
  <si>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</si>
  <si>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</si>
  <si>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</si>
  <si>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</si>
  <si>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</si>
  <si>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</si>
  <si>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</si>
  <si>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</si>
  <si>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</si>
  <si>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</si>
  <si>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</si>
  <si>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</si>
  <si>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</si>
  <si>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</si>
  <si>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</si>
  <si>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</si>
  <si>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</si>
  <si>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</si>
  <si>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</si>
  <si>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</si>
  <si>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</si>
  <si>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</si>
  <si>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</si>
  <si>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</si>
  <si>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</si>
  <si>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</si>
  <si>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</si>
  <si>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</si>
  <si>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</si>
  <si>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</si>
  <si>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</si>
  <si>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</si>
  <si>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</si>
  <si>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</si>
  <si>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</si>
  <si>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</si>
  <si>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</si>
  <si>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</si>
  <si>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</si>
  <si>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</si>
  <si>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</si>
  <si>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</si>
  <si>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</si>
  <si>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</si>
  <si>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</si>
  <si>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</si>
  <si>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</si>
  <si>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</si>
  <si>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</si>
  <si>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</si>
  <si>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</si>
  <si>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</si>
  <si>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</si>
  <si>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</si>
  <si>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</si>
  <si>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</si>
  <si>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</si>
  <si>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</si>
  <si>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</si>
  <si>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</si>
  <si>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</si>
  <si>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</si>
  <si>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</si>
  <si>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</si>
  <si>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</si>
  <si>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</si>
  <si>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</si>
  <si>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</si>
  <si>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</si>
  <si>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</si>
  <si>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</si>
  <si>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</si>
  <si>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</si>
  <si>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</si>
  <si>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</si>
  <si>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</si>
  <si>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</si>
  <si>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</si>
  <si>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</si>
  <si>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</si>
  <si>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</si>
  <si>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</si>
  <si>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</si>
  <si>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</si>
  <si>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</si>
  <si>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</si>
  <si>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</si>
  <si>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</si>
  <si>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</si>
  <si>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</si>
  <si>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</si>
  <si>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</si>
  <si>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</si>
  <si>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</si>
  <si>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</si>
  <si>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</si>
  <si>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</si>
  <si>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</si>
  <si>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</si>
  <si>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</si>
  <si>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</si>
  <si>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</si>
  <si>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</si>
  <si>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</si>
  <si>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</si>
  <si>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</si>
  <si>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</si>
  <si>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</si>
  <si>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</si>
  <si>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</si>
  <si>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</si>
  <si>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</si>
  <si>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</si>
  <si>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</si>
  <si>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</si>
  <si>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</si>
  <si>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</si>
  <si>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</si>
  <si>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</si>
  <si>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</si>
  <si>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</si>
  <si>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</si>
  <si>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</si>
  <si>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</si>
  <si>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</si>
  <si>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</si>
  <si>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</si>
  <si>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</si>
  <si>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</si>
  <si>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</si>
  <si>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</si>
  <si>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</si>
  <si>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</si>
  <si>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</si>
  <si>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</si>
  <si>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</si>
  <si>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</si>
  <si>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</si>
  <si>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</si>
  <si>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</si>
  <si>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</si>
  <si>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</si>
  <si>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</si>
  <si>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</si>
  <si>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</si>
  <si>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</si>
  <si>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</si>
  <si>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</si>
  <si>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</si>
  <si>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</si>
  <si>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</si>
  <si>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</si>
  <si>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</si>
  <si>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</si>
  <si>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</si>
  <si>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</si>
  <si>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</si>
  <si>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</si>
  <si>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</si>
  <si>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</si>
  <si>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</si>
  <si>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</si>
  <si>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</si>
  <si>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</si>
  <si>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</si>
  <si>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</si>
  <si>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</si>
  <si>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</si>
  <si>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</si>
  <si>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</si>
  <si>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</si>
  <si>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</si>
  <si>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</si>
  <si>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</si>
  <si>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</si>
  <si>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</si>
  <si>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</si>
  <si>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</si>
  <si>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</si>
  <si>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</si>
  <si>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</si>
  <si>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</si>
  <si>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</si>
  <si>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</si>
  <si>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</si>
  <si>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</si>
  <si>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</si>
  <si>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</si>
  <si>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</si>
  <si>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</si>
  <si>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</si>
  <si>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</si>
  <si>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</si>
  <si>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</si>
  <si>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</si>
  <si>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</si>
  <si>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</si>
  <si>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</si>
  <si>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</si>
  <si>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</si>
  <si>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</si>
  <si>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</si>
  <si>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</si>
  <si>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</si>
  <si>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</si>
  <si>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</si>
  <si>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</si>
  <si>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</si>
  <si>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</si>
  <si>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</si>
  <si>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</si>
  <si>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</si>
  <si>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</si>
  <si>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</si>
  <si>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</si>
  <si>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</si>
  <si>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</si>
  <si>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</si>
  <si>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</si>
  <si>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</si>
  <si>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</si>
  <si>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</si>
  <si>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</si>
  <si>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</si>
  <si>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</si>
  <si>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</si>
  <si>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</si>
  <si>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</si>
  <si>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</si>
  <si>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</si>
  <si>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</si>
  <si>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</si>
  <si>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</si>
  <si>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</si>
  <si>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</si>
  <si>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</si>
  <si>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</si>
  <si>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</si>
  <si>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</si>
  <si>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</si>
  <si>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</si>
  <si>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</si>
  <si>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</si>
  <si>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</si>
  <si>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</si>
  <si>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</si>
  <si>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</si>
  <si>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</si>
  <si>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</si>
  <si>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</si>
  <si>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</si>
  <si>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</si>
  <si>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</si>
  <si>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</si>
  <si>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</si>
  <si>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</si>
  <si>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</si>
  <si>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</si>
  <si>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</si>
  <si>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</si>
  <si>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</si>
  <si>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</si>
  <si>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</si>
  <si>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</si>
  <si>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</si>
  <si>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</si>
  <si>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</si>
  <si>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</si>
  <si>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</si>
  <si>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</si>
  <si>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</si>
  <si>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</si>
  <si>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</si>
  <si>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</si>
  <si>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</si>
  <si>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</si>
  <si>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</si>
  <si>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</si>
  <si>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</si>
  <si>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</si>
  <si>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</si>
  <si>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</si>
  <si>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</si>
  <si>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</si>
  <si>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</si>
  <si>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</si>
  <si>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</si>
  <si>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</si>
  <si>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</si>
  <si>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</si>
  <si>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</si>
  <si>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</si>
  <si>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</si>
  <si>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</si>
  <si>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</si>
  <si>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</si>
  <si>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</si>
  <si>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</si>
  <si>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</si>
  <si>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</si>
  <si>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</si>
  <si>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</si>
  <si>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</si>
  <si>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</si>
  <si>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</si>
  <si>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</si>
  <si>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</si>
  <si>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</si>
  <si>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</si>
  <si>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</si>
  <si>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</si>
  <si>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</si>
  <si>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</si>
  <si>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</si>
  <si>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</si>
  <si>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</si>
  <si>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</si>
  <si>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</si>
  <si>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</si>
  <si>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</si>
  <si>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</si>
  <si>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</si>
  <si>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</si>
  <si>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</si>
  <si>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</si>
  <si>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</si>
  <si>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</si>
  <si>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</si>
  <si>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</si>
  <si>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</si>
  <si>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</si>
  <si>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</si>
  <si>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</si>
  <si>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</si>
  <si>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</si>
  <si>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</si>
  <si>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</si>
  <si>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</si>
  <si>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</si>
  <si>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</si>
  <si>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</si>
  <si>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</si>
  <si>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</si>
  <si>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</si>
  <si>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</si>
  <si>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</si>
  <si>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</si>
  <si>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</si>
  <si>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</si>
  <si>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</si>
  <si>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</si>
  <si>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</si>
  <si>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</si>
  <si>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</si>
  <si>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</si>
  <si>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</si>
  <si>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</si>
  <si>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</si>
  <si>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</si>
  <si>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</si>
  <si>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</si>
  <si>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</si>
  <si>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</si>
  <si>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</si>
  <si>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</si>
  <si>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</si>
  <si>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</si>
  <si>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</si>
  <si>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</si>
  <si>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</si>
  <si>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</si>
  <si>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</si>
  <si>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</si>
  <si>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</si>
  <si>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</si>
  <si>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</si>
  <si>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</si>
  <si>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</si>
  <si>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</si>
  <si>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</si>
  <si>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</si>
  <si>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</si>
  <si>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</si>
  <si>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</si>
  <si>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</si>
  <si>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</si>
  <si>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</si>
  <si>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</si>
  <si>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</si>
  <si>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</si>
  <si>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</si>
  <si>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</si>
  <si>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</si>
  <si>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</si>
  <si>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</si>
  <si>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</si>
  <si>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</si>
  <si>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</si>
  <si>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</si>
  <si>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</si>
  <si>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</si>
  <si>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</si>
  <si>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</si>
  <si>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</si>
  <si>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</si>
  <si>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</si>
  <si>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</si>
  <si>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</si>
  <si>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</si>
  <si>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</si>
  <si>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</si>
  <si>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</si>
  <si>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</si>
  <si>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</si>
  <si>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</si>
  <si>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</si>
  <si>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</si>
  <si>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</si>
  <si>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</si>
  <si>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</si>
  <si>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</si>
  <si>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</si>
  <si>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</si>
  <si>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</si>
  <si>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</si>
  <si>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</si>
  <si>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</si>
  <si>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</si>
  <si>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</si>
  <si>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</si>
  <si>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</si>
  <si>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</si>
  <si>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</si>
  <si>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</si>
  <si>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</si>
  <si>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</si>
  <si>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</si>
  <si>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</si>
  <si>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</si>
  <si>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</si>
  <si>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</si>
  <si>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</si>
  <si>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</si>
  <si>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</si>
  <si>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</si>
  <si>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</si>
  <si>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</si>
  <si>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</si>
  <si>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</si>
  <si>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</si>
  <si>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</si>
  <si>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</si>
  <si>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</si>
  <si>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</si>
  <si>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</si>
  <si>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</si>
  <si>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</si>
  <si>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</si>
  <si>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</si>
  <si>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</si>
  <si>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</si>
  <si>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</si>
  <si>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</si>
  <si>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</si>
  <si>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</si>
  <si>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</si>
  <si>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</si>
  <si>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</si>
  <si>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</si>
  <si>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</si>
  <si>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</si>
  <si>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</si>
  <si>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</si>
  <si>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</si>
  <si>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</si>
  <si>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</si>
  <si>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</si>
  <si>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</si>
  <si>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</si>
  <si>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</si>
  <si>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</si>
  <si>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</si>
  <si>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</si>
  <si>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</si>
  <si>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</si>
  <si>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</si>
  <si>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</si>
  <si>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</si>
  <si>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</si>
  <si>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</si>
  <si>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</si>
  <si>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</si>
  <si>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</si>
  <si>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</si>
  <si>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</si>
  <si>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</si>
  <si>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</si>
  <si>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</si>
  <si>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</si>
  <si>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</si>
  <si>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</si>
  <si>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</si>
  <si>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</si>
  <si>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</si>
  <si>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</si>
  <si>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</si>
  <si>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</si>
  <si>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</si>
  <si>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</si>
  <si>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</si>
  <si>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</si>
  <si>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</si>
  <si>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</si>
  <si>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</si>
  <si>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</si>
  <si>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</si>
  <si>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</si>
  <si>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</si>
  <si>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</si>
  <si>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</si>
  <si>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</si>
  <si>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</si>
  <si>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</si>
  <si>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</si>
  <si>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</si>
  <si>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</si>
  <si>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</si>
  <si>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</si>
  <si>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</si>
  <si>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</si>
  <si>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</si>
  <si>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</si>
  <si>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</si>
  <si>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</si>
  <si>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</si>
  <si>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</si>
  <si>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</si>
  <si>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</si>
  <si>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</si>
  <si>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</si>
  <si>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</si>
  <si>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</si>
  <si>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</si>
  <si>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</si>
  <si>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</si>
  <si>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</si>
  <si>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</si>
  <si>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</si>
  <si>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</si>
  <si>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</si>
  <si>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</si>
  <si>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</si>
  <si>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</si>
  <si>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</si>
  <si>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</si>
  <si>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</si>
  <si>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</si>
  <si>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</si>
  <si>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</si>
  <si>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</si>
  <si>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</si>
  <si>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</si>
  <si>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</si>
  <si>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</si>
  <si>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</si>
  <si>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</si>
  <si>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</si>
  <si>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</si>
  <si>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</si>
  <si>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</si>
  <si>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</si>
  <si>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</si>
  <si>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</si>
  <si>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</si>
  <si>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</si>
  <si>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</si>
  <si>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</si>
  <si>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</si>
  <si>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</si>
  <si>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</si>
  <si>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</si>
  <si>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</si>
  <si>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</si>
  <si>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</si>
  <si>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</si>
  <si>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</si>
  <si>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</si>
  <si>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</si>
  <si>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</si>
  <si>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</si>
  <si>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</si>
  <si>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</si>
  <si>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</si>
  <si>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</si>
  <si>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</si>
  <si>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</si>
  <si>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</si>
  <si>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</si>
  <si>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</si>
  <si>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</si>
  <si>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</si>
  <si>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</si>
  <si>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</si>
  <si>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</si>
  <si>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</si>
  <si>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</si>
  <si>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</si>
  <si>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</si>
  <si>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</si>
  <si>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</si>
  <si>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</si>
  <si>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</si>
  <si>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</si>
  <si>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</si>
  <si>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</si>
  <si>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</si>
  <si>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</si>
  <si>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</si>
  <si>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</si>
  <si>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</si>
  <si>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</si>
  <si>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</si>
  <si>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</si>
  <si>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</si>
  <si>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</si>
  <si>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</si>
  <si>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</si>
  <si>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</si>
  <si>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</si>
  <si>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</si>
  <si>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</si>
  <si>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</si>
  <si>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</si>
  <si>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</si>
  <si>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</si>
  <si>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</si>
  <si>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</si>
  <si>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</si>
  <si>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</si>
  <si>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</si>
  <si>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</si>
  <si>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</si>
  <si>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</si>
  <si>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</si>
  <si>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</si>
  <si>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</si>
  <si>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</si>
  <si>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</si>
  <si>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</si>
  <si>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</si>
  <si>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</si>
  <si>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</si>
  <si>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</si>
  <si>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</si>
  <si>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</si>
  <si>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</si>
  <si>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</si>
  <si>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</si>
  <si>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</si>
  <si>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</si>
  <si>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</si>
  <si>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</si>
  <si>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</si>
  <si>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</si>
  <si>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</si>
  <si>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</si>
  <si>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</si>
  <si>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</si>
  <si>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</si>
  <si>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</si>
  <si>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</si>
  <si>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</si>
  <si>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</si>
  <si>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</si>
  <si>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</si>
  <si>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</si>
  <si>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</si>
  <si>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</si>
  <si>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</si>
  <si>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</si>
  <si>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</si>
  <si>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</si>
  <si>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</si>
  <si>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</si>
  <si>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</si>
  <si>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</si>
  <si>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</si>
  <si>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</si>
  <si>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</si>
  <si>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</si>
  <si>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</si>
  <si>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</si>
  <si>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</si>
  <si>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</si>
  <si>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</si>
  <si>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</si>
  <si>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</si>
  <si>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</si>
  <si>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</si>
  <si>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</si>
  <si>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</si>
  <si>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</si>
  <si>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</si>
  <si>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</si>
  <si>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</si>
  <si>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</si>
  <si>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</si>
  <si>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</si>
  <si>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</si>
  <si>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</si>
  <si>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</si>
  <si>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</si>
  <si>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</si>
  <si>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</si>
  <si>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</si>
  <si>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</si>
  <si>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</si>
  <si>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</si>
  <si>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</si>
  <si>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</si>
  <si>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</si>
  <si>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</si>
  <si>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</si>
  <si>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</si>
  <si>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</si>
  <si>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</si>
  <si>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</si>
  <si>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</si>
  <si>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</si>
  <si>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</si>
  <si>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</si>
  <si>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</si>
  <si>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</si>
  <si>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</si>
  <si>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</si>
  <si>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</si>
  <si>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</si>
  <si>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</si>
  <si>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</si>
  <si>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</si>
  <si>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</si>
  <si>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</si>
  <si>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</si>
  <si>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</si>
  <si>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</si>
  <si>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</si>
  <si>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</si>
  <si>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</si>
  <si>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</si>
  <si>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</si>
  <si>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</si>
  <si>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</si>
  <si>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</si>
  <si>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</si>
  <si>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</si>
  <si>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</si>
  <si>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</si>
  <si>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</si>
  <si>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</si>
  <si>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</si>
  <si>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</si>
  <si>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</si>
  <si>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</si>
  <si>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</si>
  <si>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</si>
  <si>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</si>
  <si>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</si>
  <si>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</si>
  <si>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</si>
  <si>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</si>
  <si>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</si>
  <si>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</si>
  <si>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</si>
  <si>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</si>
  <si>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</si>
  <si>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</si>
  <si>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</si>
  <si>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</si>
  <si>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</si>
  <si>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</si>
  <si>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</si>
  <si>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</si>
  <si>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</si>
  <si>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</si>
  <si>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</si>
  <si>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</si>
  <si>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</si>
  <si>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</si>
  <si>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</si>
  <si>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</si>
  <si>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</si>
  <si>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</si>
  <si>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</si>
  <si>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</si>
  <si>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</si>
  <si>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</si>
  <si>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</si>
  <si>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</si>
  <si>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</si>
  <si>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</si>
  <si>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</si>
  <si>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</si>
  <si>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</si>
  <si>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</si>
  <si>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</si>
  <si>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</si>
  <si>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</si>
  <si>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</si>
  <si>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</si>
  <si>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</si>
  <si>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</si>
  <si>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</si>
  <si>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</si>
  <si>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</si>
  <si>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</si>
  <si>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</si>
  <si>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</si>
  <si>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</si>
  <si>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</si>
  <si>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</si>
  <si>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</si>
  <si>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</si>
  <si>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</si>
  <si>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</si>
  <si>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</si>
  <si>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</si>
  <si>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</si>
  <si>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</si>
  <si>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</si>
  <si>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</si>
  <si>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</si>
  <si>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</si>
  <si>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</si>
  <si>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</si>
  <si>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</si>
  <si>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</si>
  <si>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</si>
  <si>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</si>
  <si>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</si>
  <si>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</si>
  <si>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</si>
  <si>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</si>
  <si>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</si>
  <si>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</si>
  <si>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</si>
  <si>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</si>
  <si>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</si>
  <si>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</si>
  <si>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</si>
  <si>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</si>
  <si>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</si>
  <si>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</si>
  <si>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</si>
  <si>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</si>
  <si>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</si>
  <si>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</si>
  <si>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</si>
  <si>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</si>
  <si>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</si>
  <si>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</si>
  <si>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</si>
  <si>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</si>
  <si>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</si>
  <si>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</si>
  <si>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</si>
  <si>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</si>
  <si>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</si>
  <si>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</si>
  <si>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</si>
  <si>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</si>
  <si>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</si>
  <si>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</si>
  <si>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</si>
  <si>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</si>
  <si>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</si>
  <si>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</si>
  <si>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</si>
  <si>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</si>
  <si>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</si>
  <si>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</si>
  <si>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</si>
  <si>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</si>
  <si>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</si>
  <si>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</si>
  <si>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</si>
  <si>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</si>
  <si>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</si>
  <si>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</si>
  <si>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</si>
  <si>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</si>
  <si>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</si>
  <si>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</si>
  <si>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</si>
  <si>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</si>
  <si>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</si>
  <si>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</si>
  <si>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</si>
  <si>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</si>
  <si>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</si>
  <si>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</si>
  <si>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</si>
  <si>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</si>
  <si>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</si>
  <si>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</si>
  <si>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</si>
  <si>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</si>
  <si>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</si>
  <si>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</si>
  <si>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</si>
  <si>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</si>
  <si>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</si>
  <si>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</si>
  <si>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</si>
  <si>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</si>
  <si>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</si>
  <si>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</si>
  <si>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</si>
  <si>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</si>
  <si>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</si>
  <si>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</si>
  <si>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</si>
  <si>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</si>
  <si>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</si>
  <si>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</si>
  <si>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</si>
  <si>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</si>
  <si>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</si>
  <si>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</si>
  <si>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</si>
  <si>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</si>
  <si>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</si>
  <si>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</si>
  <si>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</si>
  <si>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</si>
  <si>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</si>
  <si>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</si>
  <si>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</si>
  <si>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</si>
  <si>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</si>
  <si>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</si>
  <si>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</si>
  <si>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</si>
  <si>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</si>
  <si>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</si>
  <si>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</si>
  <si>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</si>
  <si>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</si>
  <si>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</si>
  <si>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</si>
  <si>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</si>
  <si>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</si>
  <si>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</si>
  <si>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</si>
  <si>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</si>
  <si>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</si>
  <si>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</si>
  <si>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</si>
  <si>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</si>
  <si>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</si>
  <si>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</si>
  <si>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</si>
  <si>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</si>
  <si>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</si>
  <si>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</si>
  <si>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</si>
  <si>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</si>
  <si>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</si>
  <si>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</si>
  <si>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</si>
  <si>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</si>
  <si>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</si>
  <si>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</si>
  <si>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</si>
  <si>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</si>
  <si>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</si>
  <si>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</si>
  <si>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</si>
  <si>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</si>
  <si>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</si>
  <si>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</si>
  <si>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</si>
  <si>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</si>
  <si>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</si>
  <si>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</si>
  <si>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</si>
  <si>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</si>
  <si>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</si>
  <si>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</si>
  <si>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</si>
  <si>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</si>
  <si>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</si>
  <si>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</si>
  <si>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</si>
  <si>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</si>
  <si>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</si>
  <si>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</si>
  <si>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</si>
  <si>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</si>
  <si>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</si>
  <si>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</si>
  <si>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</si>
  <si>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</si>
  <si>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</si>
  <si>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</si>
  <si>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</si>
  <si>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</si>
  <si>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</si>
  <si>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</si>
  <si>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</si>
  <si>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</si>
  <si>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</si>
  <si>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</si>
  <si>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</si>
  <si>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</si>
  <si>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</si>
  <si>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</si>
  <si>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</si>
  <si>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</si>
  <si>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</si>
  <si>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</si>
  <si>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</si>
  <si>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</si>
  <si>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</si>
  <si>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</si>
  <si>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</si>
  <si>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</si>
  <si>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</si>
  <si>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</si>
  <si>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</si>
  <si>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</si>
  <si>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</si>
  <si>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</si>
  <si>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</si>
  <si>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</si>
  <si>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</si>
  <si>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</si>
  <si>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</si>
  <si>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</si>
  <si>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</si>
  <si>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</si>
  <si>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</si>
  <si>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</si>
  <si>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</si>
  <si>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</si>
  <si>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</si>
  <si>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</si>
  <si>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</si>
  <si>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</si>
  <si>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</si>
  <si>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</si>
  <si>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</si>
  <si>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</si>
  <si>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</si>
  <si>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</si>
  <si>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</si>
  <si>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</si>
  <si>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</si>
  <si>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</si>
  <si>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</si>
  <si>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</si>
  <si>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</si>
  <si>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</si>
  <si>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</si>
  <si>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</si>
  <si>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</si>
  <si>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</si>
  <si>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</si>
  <si>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</si>
  <si>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</si>
  <si>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</si>
  <si>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</si>
  <si>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</si>
  <si>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</si>
  <si>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</si>
  <si>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</si>
  <si>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</si>
  <si>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</si>
  <si>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</si>
  <si>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</si>
  <si>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</si>
  <si>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</si>
  <si>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</si>
  <si>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</si>
  <si>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</si>
  <si>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</si>
  <si>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</si>
  <si>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</si>
  <si>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</si>
  <si>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</si>
  <si>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</si>
  <si>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</si>
  <si>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</si>
  <si>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</si>
  <si>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</si>
  <si>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</si>
  <si>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</si>
  <si>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</si>
  <si>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</si>
  <si>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</si>
  <si>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</si>
  <si>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</si>
  <si>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</si>
  <si>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</si>
  <si>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</si>
  <si>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</si>
  <si>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</si>
  <si>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</si>
  <si>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</si>
  <si>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</si>
  <si>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</si>
  <si>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</si>
  <si>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</si>
  <si>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</si>
  <si>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</si>
  <si>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</si>
  <si>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</si>
  <si>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</si>
  <si>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</si>
  <si>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</si>
  <si>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</si>
  <si>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</si>
  <si>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</si>
  <si>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</si>
  <si>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</si>
  <si>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</si>
  <si>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</si>
  <si>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</si>
  <si>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</si>
  <si>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</si>
  <si>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</si>
  <si>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</si>
  <si>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</si>
  <si>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</si>
  <si>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</si>
  <si>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</si>
  <si>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</si>
  <si>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</si>
  <si>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</si>
  <si>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</si>
  <si>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</si>
  <si>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</si>
  <si>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</si>
  <si>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</si>
  <si>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</si>
  <si>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</si>
  <si>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</si>
  <si>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</si>
  <si>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</si>
  <si>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</si>
  <si>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</si>
  <si>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</si>
  <si>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</si>
  <si>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</si>
  <si>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</si>
  <si>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</si>
  <si>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</si>
  <si>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</si>
  <si>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</si>
  <si>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</si>
  <si>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</si>
  <si>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</si>
  <si>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</si>
  <si>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</si>
  <si>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</si>
  <si>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</si>
  <si>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</si>
  <si>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</si>
  <si>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</si>
  <si>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</si>
  <si>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</si>
  <si>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</si>
  <si>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</si>
  <si>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</si>
  <si>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</si>
  <si>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</si>
  <si>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</si>
  <si>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</si>
  <si>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</si>
  <si>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</si>
  <si>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</si>
  <si>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</si>
  <si>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</si>
  <si>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</si>
  <si>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</si>
  <si>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</si>
  <si>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</si>
  <si>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</si>
  <si>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</si>
  <si>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</si>
  <si>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</si>
  <si>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</si>
  <si>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</si>
  <si>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</si>
  <si>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</si>
  <si>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</si>
  <si>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</si>
  <si>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</si>
  <si>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</si>
  <si>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</si>
  <si>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</si>
  <si>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</si>
  <si>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</si>
  <si>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</si>
  <si>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</si>
  <si>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</si>
  <si>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</si>
  <si>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</si>
  <si>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</si>
  <si>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</si>
  <si>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</si>
  <si>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</si>
  <si>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</si>
  <si>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</si>
  <si>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</si>
  <si>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</si>
  <si>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</si>
  <si>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</si>
  <si>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</si>
  <si>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</si>
  <si>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</si>
  <si>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</si>
  <si>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</si>
  <si>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</si>
  <si>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</si>
  <si>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</si>
  <si>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</si>
  <si>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</si>
  <si>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</si>
  <si>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</si>
  <si>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</si>
  <si>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</si>
  <si>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</si>
  <si>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</si>
  <si>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</si>
  <si>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</si>
  <si>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</si>
  <si>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</si>
  <si>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</si>
  <si>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</si>
  <si>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</si>
  <si>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</si>
  <si>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</si>
  <si>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</si>
  <si>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</si>
  <si>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</si>
  <si>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</si>
  <si>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</si>
  <si>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</si>
  <si>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</si>
  <si>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</si>
  <si>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</si>
  <si>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</si>
  <si>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</si>
  <si>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</si>
  <si>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</si>
  <si>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</si>
  <si>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</si>
  <si>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</si>
  <si>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</si>
  <si>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</si>
  <si>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</si>
  <si>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</si>
  <si>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</si>
  <si>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</si>
  <si>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</si>
  <si>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</si>
  <si>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</si>
  <si>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</si>
  <si>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</si>
  <si>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</si>
  <si>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</si>
  <si>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</si>
  <si>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</si>
  <si>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</si>
  <si>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</si>
  <si>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</si>
  <si>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</si>
  <si>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</si>
  <si>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</si>
  <si>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</si>
  <si>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</si>
  <si>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</si>
  <si>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</si>
  <si>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</si>
  <si>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</si>
  <si>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</si>
  <si>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</si>
  <si>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</si>
  <si>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</si>
  <si>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</si>
  <si>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</si>
  <si>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</si>
  <si>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</si>
  <si>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</si>
  <si>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</si>
  <si>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</si>
  <si>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</si>
  <si>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</si>
  <si>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</si>
  <si>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</si>
  <si>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</si>
  <si>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</si>
  <si>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</si>
  <si>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</si>
  <si>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</si>
  <si>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</si>
  <si>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</si>
  <si>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</si>
  <si>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</si>
  <si>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</si>
  <si>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</si>
  <si>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</si>
  <si>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</si>
  <si>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</si>
  <si>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</si>
  <si>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</si>
  <si>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</si>
  <si>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</si>
  <si>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</si>
  <si>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</si>
  <si>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</si>
  <si>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</si>
  <si>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</si>
  <si>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</si>
  <si>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</si>
  <si>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</si>
  <si>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</si>
  <si>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</si>
  <si>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</si>
  <si>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</si>
  <si>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</si>
  <si>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</si>
  <si>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</si>
  <si>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</si>
  <si>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</si>
  <si>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</si>
  <si>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</si>
  <si>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</si>
  <si>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</si>
  <si>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</si>
  <si>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</si>
  <si>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</si>
  <si>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</si>
  <si>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</si>
  <si>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</si>
  <si>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</si>
  <si>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</si>
  <si>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</si>
  <si>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</si>
  <si>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</si>
  <si>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</si>
  <si>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</si>
  <si>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</si>
  <si>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</si>
  <si>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</si>
  <si>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</si>
  <si>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</si>
  <si>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</si>
  <si>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</si>
  <si>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</si>
  <si>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</si>
  <si>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</si>
  <si>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</si>
  <si>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</si>
  <si>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</si>
  <si>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</si>
  <si>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</si>
  <si>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</si>
  <si>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</si>
  <si>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</si>
  <si>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</si>
  <si>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</si>
  <si>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</si>
  <si>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</si>
  <si>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</si>
  <si>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</si>
  <si>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</si>
  <si>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</si>
  <si>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</si>
  <si>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</si>
  <si>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</si>
  <si>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</si>
  <si>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</si>
  <si>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</si>
  <si>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</si>
  <si>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</si>
  <si>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</si>
  <si>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</si>
  <si>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</si>
  <si>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</si>
  <si>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</si>
  <si>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</si>
  <si>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</si>
  <si>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</si>
  <si>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</si>
  <si>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</si>
  <si>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</si>
  <si>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</si>
  <si>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</si>
  <si>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</si>
  <si>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</si>
  <si>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</si>
  <si>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</si>
  <si>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</si>
  <si>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</si>
  <si>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</si>
  <si>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</si>
  <si>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</si>
  <si>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</si>
  <si>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</si>
  <si>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</si>
  <si>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</si>
  <si>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</si>
  <si>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</si>
  <si>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</si>
  <si>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</si>
  <si>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</si>
  <si>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</si>
  <si>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</si>
  <si>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</si>
  <si>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</si>
  <si>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</si>
  <si>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</si>
  <si>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</si>
  <si>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</si>
  <si>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</si>
  <si>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</si>
  <si>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</si>
  <si>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</si>
  <si>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</si>
  <si>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</si>
  <si>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</si>
  <si>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</si>
  <si>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</si>
  <si>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</si>
  <si>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</si>
  <si>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</si>
  <si>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</si>
  <si>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</si>
  <si>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</si>
  <si>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</si>
  <si>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</si>
  <si>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</si>
  <si>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</si>
  <si>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</si>
  <si>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</si>
  <si>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</si>
  <si>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</si>
  <si>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</si>
  <si>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</si>
  <si>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</si>
  <si>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</si>
  <si>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</si>
  <si>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</si>
  <si>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</si>
  <si>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</si>
  <si>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</si>
  <si>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</si>
  <si>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</si>
  <si>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</si>
  <si>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</si>
  <si>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</si>
  <si>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</si>
  <si>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</si>
  <si>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</si>
  <si>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</si>
  <si>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</si>
  <si>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</si>
  <si>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</si>
  <si>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</si>
  <si>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</si>
  <si>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</si>
  <si>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</si>
  <si>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</si>
  <si>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</si>
  <si>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</si>
  <si>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</si>
  <si>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</si>
  <si>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</si>
  <si>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</si>
  <si>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</si>
  <si>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</si>
  <si>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</si>
  <si>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</si>
  <si>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</si>
  <si>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</si>
  <si>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</si>
  <si>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</si>
  <si>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</si>
  <si>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</si>
  <si>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</si>
  <si>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</si>
  <si>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</si>
  <si>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</si>
  <si>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</si>
  <si>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</si>
  <si>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</si>
  <si>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</si>
  <si>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</si>
  <si>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</si>
  <si>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</si>
  <si>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</si>
  <si>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</si>
  <si>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</si>
  <si>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</si>
  <si>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</si>
  <si>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</si>
  <si>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</si>
  <si>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</si>
  <si>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</si>
  <si>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</si>
  <si>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</si>
  <si>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</si>
  <si>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</si>
  <si>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</si>
  <si>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</si>
  <si>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</si>
  <si>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</si>
  <si>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</si>
  <si>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</si>
  <si>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</si>
  <si>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</si>
  <si>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</si>
  <si>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</si>
  <si>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</si>
  <si>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</si>
  <si>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</si>
  <si>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</si>
  <si>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</si>
  <si>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</si>
  <si>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</si>
  <si>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</si>
  <si>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</si>
  <si>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</si>
  <si>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</si>
  <si>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</si>
  <si>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</si>
  <si>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</si>
  <si>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</si>
  <si>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</si>
  <si>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</si>
  <si>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</si>
  <si>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</si>
  <si>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</si>
  <si>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</si>
  <si>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</si>
  <si>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</si>
  <si>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</si>
  <si>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</si>
  <si>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</si>
  <si>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</si>
  <si>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</si>
  <si>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</si>
  <si>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</si>
  <si>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</si>
  <si>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</si>
  <si>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</si>
  <si>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</si>
  <si>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</si>
  <si>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</si>
  <si>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</si>
  <si>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</si>
  <si>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</si>
  <si>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</si>
  <si>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</si>
  <si>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</si>
  <si>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</si>
  <si>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</si>
  <si>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</si>
  <si>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</si>
  <si>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</si>
  <si>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</si>
  <si>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</si>
  <si>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</si>
  <si>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</si>
  <si>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</si>
  <si>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</si>
  <si>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</si>
  <si>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</si>
  <si>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</si>
  <si>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</si>
  <si>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</si>
  <si>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</si>
  <si>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</si>
  <si>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</si>
  <si>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</si>
  <si>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</si>
  <si>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</si>
  <si>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</si>
  <si>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</si>
  <si>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</si>
  <si>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</si>
  <si>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</si>
  <si>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</si>
  <si>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</si>
  <si>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</si>
  <si>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</si>
  <si>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</si>
  <si>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</si>
  <si>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</si>
  <si>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</si>
  <si>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</si>
  <si>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</si>
  <si>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</si>
  <si>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</si>
  <si>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</si>
  <si>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</si>
  <si>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</si>
  <si>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</si>
  <si>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</si>
  <si>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</si>
  <si>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</si>
  <si>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</si>
  <si>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</si>
  <si>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</si>
  <si>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</si>
  <si>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</si>
  <si>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</si>
  <si>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</si>
  <si>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</si>
  <si>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</si>
  <si>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</si>
  <si>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</si>
  <si>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</si>
  <si>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</si>
  <si>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</si>
  <si>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</si>
  <si>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</si>
  <si>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</si>
  <si>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</si>
  <si>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</si>
  <si>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</si>
  <si>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</si>
  <si>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</si>
  <si>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</si>
  <si>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</si>
  <si>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</si>
  <si>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</si>
  <si>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</si>
  <si>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</si>
  <si>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</si>
  <si>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</si>
  <si>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</si>
  <si>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</si>
  <si>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</si>
  <si>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</si>
  <si>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</si>
  <si>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</si>
  <si>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</si>
  <si>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</si>
  <si>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</si>
  <si>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</si>
  <si>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</si>
  <si>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</si>
  <si>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</si>
  <si>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</si>
  <si>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</si>
  <si>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</si>
  <si>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</si>
  <si>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</si>
  <si>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</si>
  <si>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</si>
  <si>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</si>
  <si>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</si>
  <si>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</si>
  <si>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</si>
  <si>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</si>
  <si>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</si>
  <si>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</si>
  <si>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</si>
  <si>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</si>
  <si>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</si>
  <si>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</si>
  <si>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</si>
  <si>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</si>
  <si>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</si>
  <si>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</si>
  <si>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</si>
  <si>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</si>
  <si>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</si>
  <si>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</si>
  <si>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</si>
  <si>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</si>
  <si>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</si>
  <si>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</si>
  <si>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</si>
  <si>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</si>
  <si>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</si>
  <si>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</si>
  <si>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</si>
  <si>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</si>
  <si>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</si>
  <si>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</si>
  <si>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</si>
  <si>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</si>
  <si>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</si>
  <si>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</si>
  <si>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</si>
  <si>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</si>
  <si>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</si>
  <si>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</si>
  <si>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</si>
  <si>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</si>
  <si>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</si>
  <si>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</si>
  <si>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</si>
  <si>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</si>
  <si>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</si>
  <si>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</si>
  <si>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</si>
  <si>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</si>
  <si>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</si>
  <si>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</si>
  <si>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</si>
  <si>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</si>
  <si>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</si>
  <si>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</si>
  <si>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</si>
  <si>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</si>
  <si>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</si>
  <si>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</si>
  <si>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</si>
  <si>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</si>
  <si>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</si>
  <si>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</si>
  <si>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</si>
  <si>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</si>
  <si>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</si>
  <si>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</si>
  <si>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</si>
  <si>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</si>
  <si>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</si>
  <si>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</si>
  <si>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</si>
  <si>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</si>
  <si>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</si>
  <si>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</si>
  <si>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</si>
  <si>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</si>
  <si>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</si>
  <si>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</si>
  <si>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</si>
  <si>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</si>
  <si>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</si>
  <si>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</si>
  <si>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</si>
  <si>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</si>
  <si>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</si>
  <si>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</si>
  <si>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</si>
  <si>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</si>
  <si>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</si>
  <si>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</si>
  <si>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</si>
  <si>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</si>
  <si>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</si>
  <si>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</si>
  <si>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</si>
  <si>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</si>
  <si>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</si>
  <si>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</si>
  <si>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</si>
  <si>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</si>
  <si>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</si>
  <si>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</si>
  <si>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</si>
  <si>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</si>
  <si>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</si>
  <si>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</si>
  <si>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</si>
  <si>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</si>
  <si>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</si>
  <si>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</si>
  <si>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</si>
  <si>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</si>
  <si>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</si>
  <si>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</si>
  <si>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</si>
  <si>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</si>
  <si>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</si>
  <si>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</si>
  <si>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</si>
  <si>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</si>
  <si>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</si>
  <si>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</si>
  <si>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</si>
  <si>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</si>
  <si>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</si>
  <si>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</si>
  <si>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</si>
  <si>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</si>
  <si>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</si>
  <si>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</si>
  <si>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</si>
  <si>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</si>
  <si>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</si>
  <si>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</si>
  <si>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</si>
  <si>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</si>
  <si>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</si>
  <si>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</si>
  <si>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</si>
  <si>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</si>
  <si>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</si>
  <si>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</si>
  <si>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</si>
  <si>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</si>
  <si>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</si>
  <si>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</si>
  <si>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</si>
  <si>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</si>
  <si>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</si>
  <si>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</si>
  <si>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</si>
  <si>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</si>
  <si>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</si>
  <si>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</si>
  <si>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</si>
  <si>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</si>
  <si>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</si>
  <si>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</si>
  <si>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</si>
  <si>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</si>
  <si>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</si>
  <si>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</si>
  <si>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</si>
  <si>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</si>
  <si>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</si>
  <si>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</si>
  <si>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</si>
  <si>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</si>
  <si>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</si>
  <si>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</si>
  <si>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</si>
  <si>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</si>
  <si>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</si>
  <si>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</si>
  <si>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</si>
  <si>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</si>
  <si>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</si>
  <si>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</si>
  <si>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</si>
  <si>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</si>
  <si>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</si>
  <si>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</si>
  <si>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</si>
  <si>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</si>
  <si>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</si>
  <si>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</si>
  <si>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</si>
  <si>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</si>
  <si>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</si>
  <si>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</si>
  <si>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</si>
  <si>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</si>
  <si>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</si>
  <si>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</si>
  <si>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</si>
  <si>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</si>
  <si>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</si>
  <si>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</si>
  <si>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</si>
  <si>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</si>
  <si>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</si>
  <si>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</si>
  <si>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</si>
  <si>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</si>
  <si>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</si>
  <si>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</si>
  <si>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</si>
  <si>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</si>
  <si>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</si>
  <si>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</si>
  <si>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</si>
  <si>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</si>
  <si>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</si>
  <si>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</si>
  <si>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</si>
  <si>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</si>
  <si>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</si>
  <si>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</si>
  <si>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</si>
  <si>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</si>
  <si>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</si>
  <si>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</si>
  <si>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</si>
  <si>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</si>
  <si>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</si>
  <si>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</si>
  <si>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</si>
  <si>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</si>
  <si>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</si>
  <si>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</si>
  <si>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</si>
  <si>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</si>
  <si>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</si>
  <si>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</si>
  <si>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</si>
  <si>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</si>
  <si>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</si>
  <si>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</si>
  <si>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</si>
  <si>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</si>
  <si>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</si>
  <si>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</si>
  <si>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</si>
  <si>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</si>
  <si>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</si>
  <si>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</si>
  <si>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</si>
  <si>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</si>
  <si>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</si>
  <si>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</si>
  <si>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</si>
  <si>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</si>
  <si>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</si>
  <si>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</si>
  <si>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</si>
  <si>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</si>
  <si>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</si>
  <si>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</si>
  <si>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</si>
  <si>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</si>
  <si>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</si>
  <si>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</si>
  <si>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</si>
  <si>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</si>
  <si>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</si>
  <si>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</si>
  <si>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</si>
  <si>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</si>
  <si>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</si>
  <si>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</si>
  <si>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</si>
  <si>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</si>
  <si>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</si>
  <si>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</si>
  <si>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</si>
  <si>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</si>
  <si>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</si>
  <si>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</si>
  <si>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</si>
  <si>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</si>
  <si>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</si>
  <si>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</si>
  <si>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</si>
  <si>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</si>
  <si>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</si>
  <si>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</si>
  <si>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</si>
  <si>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</si>
  <si>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</si>
  <si>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</si>
  <si>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</si>
  <si>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</si>
  <si>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</si>
  <si>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</si>
  <si>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</si>
  <si>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</si>
  <si>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</si>
  <si>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</si>
  <si>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</si>
  <si>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</si>
  <si>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</si>
  <si>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</si>
  <si>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</si>
  <si>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</si>
  <si>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</si>
  <si>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</si>
  <si>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</si>
  <si>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</si>
  <si>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</si>
  <si>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</si>
  <si>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</si>
  <si>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</si>
  <si>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</si>
  <si>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</si>
  <si>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</si>
  <si>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</si>
  <si>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</si>
  <si>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</si>
  <si>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</si>
  <si>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</si>
  <si>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</si>
  <si>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</si>
  <si>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</si>
  <si>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</si>
  <si>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</si>
  <si>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</si>
  <si>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</si>
  <si>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</si>
  <si>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</si>
  <si>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</si>
  <si>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</si>
  <si>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</si>
  <si>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</si>
  <si>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</si>
  <si>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</si>
  <si>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</si>
  <si>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</si>
  <si>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</si>
  <si>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</si>
  <si>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</si>
  <si>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</si>
  <si>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</si>
  <si>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</si>
  <si>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</si>
  <si>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</si>
  <si>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</si>
  <si>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</si>
  <si>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</si>
  <si>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</si>
  <si>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</si>
  <si>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</si>
  <si>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</si>
  <si>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</si>
  <si>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</si>
  <si>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</si>
  <si>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</si>
  <si>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</si>
  <si>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</si>
  <si>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</si>
  <si>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</si>
  <si>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</si>
  <si>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</si>
  <si>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</si>
  <si>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</si>
  <si>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</si>
  <si>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</si>
  <si>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</si>
  <si>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</si>
  <si>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</si>
  <si>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</si>
  <si>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</si>
  <si>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</si>
  <si>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</si>
  <si>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</si>
  <si>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</si>
  <si>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</si>
  <si>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</si>
  <si>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</si>
  <si>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</si>
  <si>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</si>
  <si>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</si>
  <si>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</si>
  <si>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</si>
  <si>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</si>
  <si>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</si>
  <si>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</si>
  <si>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</si>
  <si>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</si>
  <si>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</si>
  <si>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</si>
  <si>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</si>
  <si>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</si>
  <si>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</si>
  <si>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</si>
  <si>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</si>
  <si>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</si>
  <si>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</si>
  <si>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</si>
  <si>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</si>
  <si>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</si>
  <si>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</si>
  <si>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</si>
  <si>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</si>
  <si>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</si>
  <si>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</si>
  <si>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</si>
  <si>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</si>
  <si>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</si>
  <si>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</si>
  <si>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</si>
  <si>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</si>
  <si>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</si>
  <si>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</si>
  <si>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</si>
  <si>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</si>
  <si>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</si>
  <si>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</si>
  <si>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</si>
  <si>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</si>
  <si>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</si>
  <si>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</si>
  <si>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</si>
  <si>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</si>
  <si>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</si>
  <si>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</si>
  <si>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</si>
  <si>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</si>
  <si>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</si>
  <si>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</si>
  <si>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</si>
  <si>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</si>
  <si>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</si>
  <si>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</si>
  <si>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</si>
  <si>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</si>
  <si>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</si>
  <si>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</si>
  <si>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</si>
  <si>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</si>
  <si>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</si>
  <si>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</si>
  <si>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</si>
  <si>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</si>
  <si>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</si>
  <si>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</si>
  <si>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</si>
  <si>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</si>
  <si>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</si>
  <si>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</si>
  <si>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</si>
  <si>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</si>
  <si>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</si>
  <si>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</si>
  <si>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</si>
  <si>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</si>
  <si>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</si>
  <si>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</si>
  <si>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</si>
  <si>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</si>
  <si>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</si>
  <si>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</si>
  <si>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</si>
  <si>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</si>
  <si>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</si>
  <si>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</si>
  <si>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</si>
  <si>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</si>
  <si>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</si>
  <si>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</si>
  <si>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</si>
  <si>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</si>
  <si>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</si>
  <si>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</si>
  <si>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</si>
  <si>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</si>
  <si>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</si>
  <si>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</si>
  <si>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</si>
  <si>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</si>
  <si>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</si>
  <si>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</si>
  <si>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</si>
  <si>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</si>
  <si>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</si>
  <si>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</si>
  <si>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</si>
  <si>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</si>
  <si>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</si>
  <si>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</si>
  <si>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</si>
  <si>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</si>
  <si>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</si>
  <si>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</si>
  <si>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</si>
  <si>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</si>
  <si>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</si>
  <si>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</si>
  <si>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</si>
  <si>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</si>
  <si>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</si>
  <si>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</si>
  <si>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</si>
  <si>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</si>
  <si>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</si>
  <si>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</si>
  <si>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</si>
  <si>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</si>
  <si>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</si>
  <si>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</si>
  <si>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</si>
  <si>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</si>
  <si>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</si>
  <si>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</si>
  <si>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</si>
  <si>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</si>
  <si>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</si>
  <si>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</si>
  <si>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</si>
  <si>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</si>
  <si>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</si>
  <si>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</si>
  <si>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</si>
  <si>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</si>
  <si>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</si>
  <si>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</si>
  <si>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</si>
  <si>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</si>
  <si>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</si>
  <si>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</si>
  <si>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</si>
  <si>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</si>
  <si>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</si>
  <si>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</si>
  <si>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</si>
  <si>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</si>
  <si>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</si>
  <si>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</si>
  <si>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</si>
  <si>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</si>
  <si>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</si>
  <si>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</si>
  <si>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</si>
  <si>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</si>
  <si>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</si>
  <si>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</si>
  <si>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</si>
  <si>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</si>
  <si>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</si>
  <si>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</si>
  <si>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</si>
  <si>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</si>
  <si>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</si>
  <si>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</si>
  <si>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</si>
  <si>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</si>
  <si>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</si>
  <si>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</si>
  <si>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</si>
  <si>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</si>
  <si>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</si>
  <si>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</si>
  <si>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</si>
  <si>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</si>
  <si>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</si>
  <si>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</si>
  <si>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</si>
  <si>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</si>
  <si>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</si>
  <si>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</si>
  <si>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</si>
  <si>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</si>
  <si>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</si>
  <si>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</si>
  <si>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</si>
  <si>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</si>
  <si>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</si>
  <si>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</si>
  <si>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</si>
  <si>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</si>
  <si>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</si>
  <si>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</si>
  <si>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</si>
  <si>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</si>
  <si>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</si>
  <si>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</si>
  <si>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</si>
  <si>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</si>
  <si>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</si>
  <si>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</si>
  <si>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</si>
  <si>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</si>
  <si>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</si>
  <si>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</si>
  <si>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</si>
  <si>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</si>
  <si>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</si>
  <si>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</si>
  <si>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</si>
  <si>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</si>
  <si>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</si>
  <si>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</si>
  <si>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</si>
  <si>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</si>
  <si>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</si>
  <si>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</si>
  <si>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</si>
  <si>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</si>
  <si>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</si>
  <si>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</si>
  <si>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</si>
  <si>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</si>
  <si>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</si>
  <si>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</si>
  <si>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</si>
  <si>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</si>
  <si>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</si>
  <si>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</si>
  <si>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</si>
  <si>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</si>
  <si>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</si>
  <si>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</si>
  <si>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</si>
  <si>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</si>
  <si>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</si>
  <si>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</si>
  <si>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</si>
  <si>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</si>
  <si>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</si>
  <si>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</si>
  <si>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</si>
  <si>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</si>
  <si>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</si>
  <si>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</si>
  <si>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</si>
  <si>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</si>
  <si>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</si>
  <si>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</si>
  <si>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</si>
  <si>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</si>
  <si>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</si>
  <si>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</si>
  <si>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</si>
  <si>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</si>
  <si>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</si>
  <si>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</si>
  <si>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</si>
  <si>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</si>
  <si>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</si>
  <si>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</si>
  <si>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</si>
  <si>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</si>
  <si>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</si>
  <si>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</si>
  <si>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</si>
  <si>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</si>
  <si>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</si>
  <si>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</si>
  <si>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</si>
  <si>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</si>
  <si>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</si>
  <si>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</si>
  <si>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</si>
  <si>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</si>
  <si>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</si>
  <si>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</si>
  <si>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</si>
  <si>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</si>
  <si>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</si>
  <si>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</si>
  <si>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</si>
  <si>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</si>
  <si>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</si>
  <si>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</si>
  <si>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</si>
  <si>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</si>
  <si>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</si>
  <si>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</si>
  <si>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</si>
  <si>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</si>
  <si>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</si>
  <si>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</si>
  <si>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</si>
  <si>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</si>
  <si>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</si>
  <si>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</si>
  <si>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</si>
  <si>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</si>
  <si>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</si>
  <si>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</si>
  <si>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</si>
  <si>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</si>
  <si>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</si>
  <si>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</si>
  <si>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</si>
  <si>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</si>
  <si>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</si>
  <si>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</si>
  <si>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</si>
  <si>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</si>
  <si>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</si>
  <si>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</si>
  <si>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</si>
  <si>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</si>
  <si>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</si>
  <si>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</si>
  <si>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</si>
  <si>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</si>
  <si>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</si>
  <si>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</si>
  <si>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</si>
  <si>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</si>
  <si>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</si>
  <si>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</si>
  <si>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</si>
  <si>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</si>
  <si>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</si>
  <si>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</si>
  <si>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</si>
  <si>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</si>
  <si>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</si>
  <si>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</si>
  <si>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</si>
  <si>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</si>
  <si>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</si>
  <si>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</si>
  <si>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</si>
  <si>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</si>
  <si>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</si>
  <si>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</si>
  <si>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</si>
  <si>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</si>
  <si>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</si>
  <si>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</si>
  <si>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</si>
  <si>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</si>
  <si>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</si>
  <si>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</si>
  <si>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</si>
  <si>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</si>
  <si>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</si>
  <si>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</si>
  <si>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</si>
  <si>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</si>
  <si>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</si>
  <si>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</si>
  <si>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</si>
  <si>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</si>
  <si>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</si>
  <si>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</si>
  <si>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</si>
  <si>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</si>
  <si>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</si>
  <si>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</si>
  <si>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</si>
  <si>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</si>
  <si>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</si>
  <si>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</si>
  <si>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</si>
  <si>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</si>
  <si>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</si>
  <si>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</si>
  <si>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</si>
  <si>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</si>
  <si>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</si>
  <si>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</si>
  <si>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</si>
  <si>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</si>
  <si>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</si>
  <si>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</si>
  <si>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</si>
  <si>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</si>
  <si>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</si>
  <si>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</si>
  <si>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</si>
  <si>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</si>
  <si>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</si>
  <si>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</si>
  <si>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</si>
  <si>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</si>
  <si>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</si>
  <si>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</si>
  <si>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</si>
  <si>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</si>
  <si>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</si>
  <si>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</si>
  <si>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</si>
  <si>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</si>
  <si>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</si>
  <si>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</si>
  <si>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</si>
  <si>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</si>
  <si>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</si>
  <si>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</si>
  <si>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</si>
  <si>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</si>
  <si>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</si>
  <si>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</si>
  <si>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</si>
  <si>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</si>
  <si>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</si>
  <si>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</si>
  <si>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</si>
  <si>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</si>
  <si>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</si>
  <si>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</si>
  <si>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</si>
  <si>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</si>
  <si>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</si>
  <si>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</si>
  <si>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</si>
  <si>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</si>
  <si>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</si>
  <si>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</si>
  <si>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</si>
  <si>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</si>
  <si>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</si>
  <si>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</si>
  <si>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</si>
  <si>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</si>
  <si>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</si>
  <si>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</si>
  <si>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</si>
  <si>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</si>
  <si>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</si>
  <si>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</si>
  <si>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</si>
  <si>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</si>
  <si>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</si>
  <si>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</si>
  <si>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</si>
  <si>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</si>
  <si>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</si>
  <si>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</si>
  <si>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</si>
  <si>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</si>
  <si>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</si>
  <si>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</si>
  <si>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</si>
  <si>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</si>
  <si>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</si>
  <si>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</si>
  <si>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</si>
  <si>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</si>
  <si>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</si>
  <si>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</si>
  <si>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</si>
  <si>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</si>
  <si>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</si>
  <si>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</si>
  <si>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</si>
  <si>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</si>
  <si>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</si>
  <si>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</si>
  <si>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</si>
  <si>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</si>
  <si>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</si>
  <si>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</si>
  <si>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</si>
  <si>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</si>
  <si>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</si>
  <si>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</si>
  <si>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</si>
  <si>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</si>
  <si>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</si>
  <si>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</si>
  <si>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</si>
  <si>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</si>
  <si>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</si>
  <si>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</si>
  <si>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</si>
  <si>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</si>
  <si>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</si>
  <si>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</si>
  <si>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</si>
  <si>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</si>
  <si>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</si>
  <si>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</si>
  <si>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</si>
  <si>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</si>
  <si>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</si>
  <si>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</si>
  <si>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</si>
  <si>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</si>
  <si>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</si>
  <si>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</si>
  <si>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</si>
  <si>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</si>
  <si>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</si>
  <si>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</si>
  <si>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</si>
  <si>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</si>
  <si>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</si>
  <si>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</si>
  <si>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</si>
  <si>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</si>
  <si>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</si>
  <si>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</si>
  <si>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</si>
  <si>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</si>
  <si>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</si>
  <si>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</si>
  <si>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</si>
  <si>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</si>
  <si>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</si>
  <si>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</si>
  <si>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</si>
  <si>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</si>
  <si>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</si>
  <si>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</si>
  <si>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</si>
  <si>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</si>
  <si>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</si>
  <si>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</si>
  <si>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</si>
  <si>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</si>
  <si>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</si>
  <si>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</si>
  <si>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</si>
  <si>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</si>
  <si>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</si>
  <si>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</si>
  <si>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</si>
  <si>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</si>
  <si>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</si>
  <si>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</si>
  <si>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</si>
  <si>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</si>
  <si>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</si>
  <si>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</si>
  <si>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</si>
  <si>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</si>
  <si>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</si>
  <si>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</si>
  <si>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</si>
  <si>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</si>
  <si>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</si>
  <si>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</si>
  <si>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</si>
  <si>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</si>
  <si>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</si>
  <si>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</si>
  <si>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</si>
  <si>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</si>
  <si>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</si>
  <si>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</si>
  <si>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</si>
  <si>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</si>
  <si>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</si>
  <si>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</si>
  <si>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</si>
  <si>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</si>
  <si>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</si>
  <si>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</si>
  <si>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</si>
  <si>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</si>
  <si>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</si>
  <si>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</si>
  <si>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</si>
  <si>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</si>
  <si>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</si>
  <si>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</si>
  <si>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</si>
  <si>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</si>
  <si>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</si>
  <si>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</si>
  <si>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</si>
  <si>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</si>
  <si>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</si>
  <si>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</si>
  <si>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</si>
  <si>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</si>
  <si>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</si>
  <si>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</si>
  <si>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</si>
  <si>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</si>
  <si>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</si>
  <si>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</si>
  <si>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</si>
  <si>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</si>
  <si>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</si>
  <si>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</si>
  <si>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</si>
  <si>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</si>
  <si>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</si>
  <si>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</si>
  <si>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</si>
  <si>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</si>
  <si>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</si>
  <si>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</si>
  <si>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</si>
  <si>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</si>
  <si>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</si>
  <si>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</si>
  <si>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</si>
  <si>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</si>
  <si>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</si>
  <si>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</si>
  <si>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</si>
  <si>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</si>
  <si>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</si>
  <si>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</si>
  <si>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</si>
  <si>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</si>
  <si>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</si>
  <si>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</si>
  <si>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</si>
  <si>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</si>
  <si>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</si>
  <si>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</si>
  <si>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</si>
  <si>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</si>
  <si>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</si>
  <si>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</si>
  <si>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</si>
  <si>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</si>
  <si>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</si>
  <si>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</si>
  <si>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</si>
  <si>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</si>
  <si>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</si>
  <si>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</si>
  <si>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</si>
  <si>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</si>
  <si>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</si>
  <si>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</si>
  <si>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</si>
  <si>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</si>
  <si>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</si>
  <si>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</si>
  <si>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</si>
  <si>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</si>
  <si>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</si>
  <si>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</si>
  <si>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</si>
  <si>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</si>
  <si>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</si>
  <si>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</si>
  <si>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</si>
  <si>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</si>
  <si>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</si>
  <si>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</si>
  <si>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</si>
  <si>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</si>
  <si>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</si>
  <si>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</si>
  <si>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</si>
  <si>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</si>
  <si>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</si>
  <si>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</si>
  <si>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</si>
  <si>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</si>
  <si>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</si>
  <si>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</si>
  <si>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</si>
  <si>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</si>
  <si>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</si>
  <si>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</si>
  <si>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</si>
  <si>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</si>
  <si>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</si>
  <si>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</si>
  <si>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</si>
  <si>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</si>
  <si>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</si>
  <si>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</si>
  <si>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</si>
  <si>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</si>
  <si>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</si>
  <si>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</si>
  <si>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</si>
  <si>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</si>
  <si>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</si>
  <si>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</si>
  <si>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</si>
  <si>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</si>
  <si>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</si>
  <si>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</si>
  <si>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</si>
  <si>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</si>
  <si>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</si>
  <si>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</si>
  <si>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</si>
  <si>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</si>
  <si>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</si>
  <si>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</si>
  <si>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</si>
  <si>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</si>
  <si>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</si>
  <si>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</si>
  <si>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</si>
  <si>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</si>
  <si>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</si>
  <si>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</si>
  <si>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</si>
  <si>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</si>
  <si>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</si>
  <si>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</si>
  <si>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</si>
  <si>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</si>
  <si>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</si>
  <si>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</si>
  <si>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</si>
  <si>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</si>
  <si>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</si>
  <si>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</si>
  <si>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</si>
  <si>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</si>
  <si>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</si>
  <si>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</si>
  <si>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</si>
  <si>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</si>
  <si>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</si>
  <si>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</si>
  <si>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</si>
  <si>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</si>
  <si>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</si>
  <si>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</si>
  <si>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</si>
  <si>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</si>
  <si>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</si>
  <si>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</si>
  <si>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</si>
  <si>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</si>
  <si>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</si>
  <si>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</si>
  <si>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</si>
  <si>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</si>
  <si>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</si>
  <si>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</si>
  <si>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</si>
  <si>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</si>
  <si>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</si>
  <si>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</si>
  <si>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</si>
  <si>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</si>
  <si>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</si>
  <si>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</si>
  <si>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</si>
  <si>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</si>
  <si>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</si>
  <si>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</si>
  <si>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</si>
  <si>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</si>
  <si>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</si>
  <si>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</si>
  <si>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</si>
  <si>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</si>
  <si>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</si>
  <si>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</si>
  <si>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</si>
  <si>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</si>
  <si>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</si>
  <si>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</si>
  <si>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</si>
  <si>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</si>
  <si>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</si>
  <si>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</si>
  <si>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</si>
  <si>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</si>
  <si>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</si>
  <si>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</si>
  <si>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</si>
  <si>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</si>
  <si>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</si>
  <si>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</si>
  <si>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</si>
  <si>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</si>
  <si>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</si>
  <si>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</si>
  <si>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</si>
  <si>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</si>
  <si>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</si>
  <si>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</si>
  <si>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</si>
  <si>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</si>
  <si>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</si>
  <si>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</si>
  <si>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</si>
  <si>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</si>
  <si>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</si>
  <si>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</si>
  <si>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</si>
  <si>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</si>
  <si>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</si>
  <si>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</si>
  <si>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</si>
  <si>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</si>
  <si>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</si>
  <si>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</si>
  <si>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</si>
  <si>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</si>
  <si>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</si>
  <si>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</si>
  <si>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</si>
  <si>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</si>
  <si>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</si>
  <si>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</si>
  <si>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</si>
  <si>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</si>
  <si>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</si>
  <si>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</si>
  <si>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</si>
  <si>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</si>
  <si>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</si>
  <si>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</si>
  <si>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</si>
  <si>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</si>
  <si>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</si>
  <si>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</si>
  <si>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</si>
  <si>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</si>
  <si>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</si>
  <si>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</si>
  <si>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</si>
  <si>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</si>
  <si>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</si>
  <si>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</si>
  <si>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</si>
  <si>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</si>
  <si>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</si>
  <si>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</si>
  <si>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</si>
  <si>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</si>
  <si>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</si>
  <si>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</si>
  <si>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</si>
  <si>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</si>
  <si>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</si>
  <si>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</si>
  <si>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</si>
  <si>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</si>
  <si>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</si>
  <si>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</si>
  <si>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</si>
  <si>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</si>
  <si>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</si>
  <si>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</si>
  <si>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</si>
  <si>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</si>
  <si>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</si>
  <si>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</si>
  <si>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</si>
  <si>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</si>
  <si>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</si>
  <si>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</si>
  <si>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</si>
  <si>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</si>
  <si>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</si>
  <si>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</si>
  <si>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</si>
  <si>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</si>
  <si>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</si>
  <si>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</si>
  <si>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</si>
  <si>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</si>
  <si>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</si>
  <si>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</si>
  <si>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</si>
  <si>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</si>
  <si>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</si>
  <si>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</si>
  <si>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</si>
  <si>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</si>
  <si>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</si>
  <si>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</si>
  <si>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</si>
  <si>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</si>
  <si>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</si>
  <si>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</si>
  <si>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</si>
  <si>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</si>
  <si>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</si>
  <si>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</si>
  <si>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</si>
  <si>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</si>
  <si>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</si>
  <si>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</si>
  <si>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</si>
  <si>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</si>
  <si>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</si>
  <si>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</si>
  <si>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</si>
  <si>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</si>
  <si>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</si>
  <si>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</si>
  <si>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</si>
  <si>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</si>
  <si>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</si>
  <si>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</si>
  <si>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</si>
  <si>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</si>
  <si>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</si>
  <si>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</si>
  <si>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</si>
  <si>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</si>
  <si>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</si>
  <si>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</si>
  <si>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</si>
  <si>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</si>
  <si>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</si>
  <si>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</si>
  <si>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</si>
  <si>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</si>
  <si>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</si>
  <si>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</si>
  <si>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</si>
  <si>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</si>
  <si>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</si>
  <si>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</si>
  <si>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</si>
  <si>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</si>
  <si>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</si>
  <si>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</si>
  <si>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</si>
  <si>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</si>
  <si>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</si>
  <si>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</si>
  <si>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</si>
  <si>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</si>
  <si>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</si>
  <si>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</si>
  <si>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</si>
  <si>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</si>
  <si>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</si>
  <si>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</si>
  <si>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</si>
  <si>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</si>
  <si>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</si>
  <si>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</si>
  <si>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</si>
  <si>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</si>
  <si>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</si>
  <si>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</si>
  <si>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</si>
  <si>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</si>
  <si>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</si>
  <si>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</si>
  <si>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</si>
  <si>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</si>
  <si>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</si>
  <si>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</si>
  <si>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</si>
  <si>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</si>
  <si>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</si>
  <si>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</si>
  <si>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</si>
  <si>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</si>
  <si>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</si>
  <si>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</si>
  <si>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</si>
  <si>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</si>
  <si>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</si>
  <si>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</si>
  <si>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</si>
  <si>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</si>
  <si>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</si>
  <si>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</si>
  <si>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</si>
  <si>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</si>
  <si>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</si>
  <si>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</si>
  <si>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</si>
  <si>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</si>
  <si>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</si>
  <si>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</si>
  <si>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</si>
  <si>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</si>
  <si>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</si>
  <si>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</si>
  <si>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</si>
  <si>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</si>
  <si>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</si>
  <si>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</si>
  <si>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</si>
  <si>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</si>
  <si>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</si>
  <si>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</si>
  <si>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</si>
  <si>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</si>
  <si>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</si>
  <si>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</si>
  <si>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</si>
  <si>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</si>
  <si>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</si>
  <si>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</si>
  <si>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</si>
  <si>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</si>
  <si>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</si>
  <si>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</si>
  <si>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</si>
  <si>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</si>
  <si>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</si>
  <si>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</si>
  <si>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</si>
  <si>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</si>
  <si>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</si>
  <si>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</si>
  <si>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</si>
  <si>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</si>
  <si>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</si>
  <si>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</si>
  <si>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</si>
  <si>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</si>
  <si>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</si>
  <si>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</si>
  <si>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</si>
  <si>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</si>
  <si>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</si>
  <si>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</si>
  <si>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</si>
  <si>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</si>
  <si>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</si>
  <si>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</si>
  <si>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</si>
  <si>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</si>
  <si>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</si>
  <si>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</si>
  <si>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</si>
  <si>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</si>
  <si>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</si>
  <si>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</si>
  <si>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</si>
  <si>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</si>
  <si>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</si>
  <si>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</si>
  <si>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</si>
  <si>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</si>
  <si>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</si>
  <si>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</si>
  <si>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</si>
  <si>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</si>
  <si>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</si>
  <si>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</si>
  <si>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</si>
  <si>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</si>
  <si>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</si>
  <si>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</si>
  <si>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</si>
  <si>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</si>
  <si>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</si>
  <si>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</si>
  <si>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</si>
  <si>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</si>
  <si>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</si>
  <si>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</si>
  <si>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</si>
  <si>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</si>
  <si>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</si>
  <si>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</si>
  <si>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</si>
  <si>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</si>
  <si>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</si>
  <si>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</si>
  <si>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</si>
  <si>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</si>
  <si>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</si>
  <si>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</si>
  <si>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</si>
  <si>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</si>
  <si>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</si>
  <si>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</si>
  <si>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</si>
  <si>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</si>
  <si>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</si>
  <si>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</si>
  <si>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</si>
  <si>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</si>
  <si>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</si>
  <si>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</si>
  <si>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</si>
  <si>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</si>
  <si>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</si>
  <si>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</si>
  <si>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</si>
  <si>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</si>
  <si>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</si>
  <si>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</si>
  <si>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</si>
  <si>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</si>
  <si>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</si>
  <si>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</si>
  <si>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</si>
  <si>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</si>
  <si>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</si>
  <si>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</si>
  <si>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</si>
  <si>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</si>
  <si>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</si>
  <si>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</si>
  <si>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</si>
  <si>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</si>
  <si>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</si>
  <si>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</si>
  <si>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</si>
  <si>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</si>
  <si>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</si>
  <si>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</si>
  <si>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</si>
  <si>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</si>
  <si>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</si>
  <si>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</si>
  <si>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</si>
  <si>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</si>
  <si>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</si>
  <si>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</si>
  <si>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</si>
  <si>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</si>
  <si>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</si>
  <si>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</si>
  <si>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</si>
  <si>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</si>
  <si>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</si>
  <si>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</si>
  <si>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</si>
  <si>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</si>
  <si>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</si>
  <si>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</si>
  <si>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</si>
  <si>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</si>
  <si>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</si>
  <si>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</si>
  <si>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</si>
  <si>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</si>
  <si>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</si>
  <si>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</si>
  <si>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</si>
  <si>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</si>
  <si>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</si>
  <si>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</si>
  <si>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</si>
  <si>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</si>
  <si>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</si>
  <si>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</si>
  <si>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</si>
  <si>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</si>
  <si>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</si>
  <si>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</si>
  <si>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</si>
  <si>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</si>
  <si>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</si>
  <si>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</si>
  <si>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</si>
  <si>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</si>
  <si>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</si>
  <si>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</si>
  <si>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</si>
  <si>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</si>
  <si>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</si>
  <si>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</si>
  <si>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</si>
  <si>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</si>
  <si>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</si>
  <si>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</si>
  <si>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</si>
  <si>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</si>
  <si>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</si>
  <si>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</si>
  <si>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</si>
  <si>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</si>
  <si>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</si>
  <si>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</si>
  <si>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</si>
  <si>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</si>
  <si>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</si>
  <si>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</si>
  <si>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</si>
  <si>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</si>
  <si>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</si>
  <si>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</si>
  <si>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</si>
  <si>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</si>
  <si>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</si>
  <si>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</si>
  <si>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</si>
  <si>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</si>
  <si>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</si>
  <si>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</si>
  <si>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</si>
  <si>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</si>
  <si>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</si>
  <si>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</si>
  <si>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</si>
  <si>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</si>
  <si>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</si>
  <si>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</si>
  <si>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</si>
  <si>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</si>
  <si>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</si>
  <si>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</si>
  <si>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</si>
  <si>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</si>
  <si>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</si>
  <si>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</si>
  <si>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</si>
  <si>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</si>
  <si>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</si>
  <si>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</si>
  <si>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</si>
  <si>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</si>
  <si>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</si>
  <si>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</si>
  <si>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</si>
  <si>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</si>
  <si>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</si>
  <si>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</si>
  <si>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</si>
  <si>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</si>
  <si>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</si>
  <si>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</si>
  <si>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</si>
  <si>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</si>
  <si>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</si>
  <si>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</si>
  <si>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</si>
  <si>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</si>
  <si>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</si>
  <si>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</si>
  <si>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</si>
  <si>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</si>
  <si>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</si>
  <si>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</si>
  <si>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</si>
  <si>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</si>
  <si>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</si>
  <si>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</si>
  <si>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</si>
  <si>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</si>
  <si>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</si>
  <si>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</si>
  <si>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</si>
  <si>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</si>
  <si>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</si>
  <si>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</si>
  <si>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</si>
  <si>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</si>
  <si>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</si>
  <si>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</si>
  <si>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</si>
  <si>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</si>
  <si>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</si>
  <si>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</si>
  <si>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</si>
  <si>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</si>
  <si>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</si>
  <si>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</si>
  <si>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</si>
  <si>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</si>
  <si>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</si>
  <si>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</si>
  <si>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</si>
  <si>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</si>
  <si>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</si>
  <si>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</si>
  <si>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</si>
  <si>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</si>
  <si>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</si>
  <si>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</si>
  <si>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</si>
  <si>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</si>
  <si>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</si>
  <si>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</si>
  <si>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</si>
  <si>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</si>
  <si>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</si>
  <si>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</si>
  <si>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</si>
  <si>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</si>
  <si>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</si>
  <si>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</si>
  <si>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</si>
  <si>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</si>
  <si>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</si>
  <si>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</si>
  <si>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</si>
  <si>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</si>
  <si>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</si>
  <si>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</si>
  <si>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</si>
  <si>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</si>
  <si>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</si>
  <si>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</si>
  <si>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</si>
  <si>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</si>
  <si>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</si>
  <si>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</si>
  <si>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</si>
  <si>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</si>
  <si>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</si>
  <si>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</si>
  <si>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</si>
  <si>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</si>
  <si>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</si>
  <si>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</si>
  <si>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</si>
  <si>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</si>
  <si>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</si>
  <si>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</si>
  <si>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</si>
  <si>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</si>
  <si>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</si>
  <si>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</si>
  <si>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</si>
  <si>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</si>
  <si>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</si>
  <si>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</si>
  <si>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</si>
  <si>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</si>
  <si>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</si>
  <si>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</si>
  <si>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</si>
  <si>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</si>
  <si>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</si>
  <si>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</si>
  <si>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</si>
  <si>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</si>
  <si>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</si>
  <si>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</si>
  <si>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</si>
  <si>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</si>
  <si>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</si>
  <si>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</si>
  <si>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</si>
  <si>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</si>
  <si>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</si>
  <si>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</si>
  <si>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</si>
  <si>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</si>
  <si>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</si>
  <si>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</si>
  <si>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</si>
  <si>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</si>
  <si>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</si>
  <si>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</si>
  <si>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</si>
  <si>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</si>
  <si>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</si>
  <si>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</si>
  <si>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</si>
  <si>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</si>
  <si>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</si>
  <si>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</si>
  <si>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</si>
  <si>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</si>
  <si>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</si>
  <si>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</si>
  <si>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</si>
  <si>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</si>
  <si>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</si>
  <si>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</si>
  <si>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</si>
  <si>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</si>
  <si>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</si>
  <si>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</si>
  <si>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</si>
  <si>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</si>
  <si>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</si>
  <si>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</si>
  <si>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</si>
  <si>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</si>
  <si>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</si>
  <si>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</si>
  <si>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</si>
  <si>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</si>
  <si>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</si>
  <si>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</si>
  <si>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</si>
  <si>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</si>
  <si>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</si>
  <si>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</si>
  <si>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</si>
  <si>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</si>
  <si>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</si>
  <si>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</si>
  <si>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</si>
  <si>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</si>
  <si>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</si>
  <si>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</si>
  <si>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</si>
  <si>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</si>
  <si>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</si>
  <si>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</si>
  <si>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</si>
  <si>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</si>
  <si>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</si>
  <si>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</si>
  <si>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</si>
  <si>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</si>
  <si>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</si>
  <si>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</si>
  <si>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</si>
  <si>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</si>
  <si>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</si>
  <si>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</si>
  <si>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</si>
  <si>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</si>
  <si>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</si>
  <si>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</si>
  <si>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</si>
  <si>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</si>
  <si>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</si>
  <si>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</si>
  <si>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</si>
  <si>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</si>
  <si>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</si>
  <si>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</si>
  <si>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</si>
  <si>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</si>
  <si>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</si>
  <si>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</si>
  <si>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</si>
  <si>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</si>
  <si>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</si>
  <si>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</si>
  <si>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</si>
  <si>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</si>
  <si>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</si>
  <si>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</si>
  <si>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</si>
  <si>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</si>
  <si>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</si>
  <si>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</si>
  <si>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</si>
  <si>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</si>
  <si>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</si>
  <si>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</si>
  <si>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</si>
  <si>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</si>
  <si>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</si>
  <si>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</si>
  <si>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</si>
  <si>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</si>
  <si>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</si>
  <si>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</si>
  <si>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</si>
  <si>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</si>
  <si>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</si>
  <si>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</si>
  <si>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</si>
  <si>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</si>
  <si>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</si>
  <si>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</si>
  <si>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</si>
  <si>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</si>
  <si>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</si>
  <si>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</si>
  <si>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</si>
  <si>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</si>
  <si>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</si>
  <si>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</si>
  <si>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</si>
  <si>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</si>
  <si>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</si>
  <si>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</si>
  <si>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</si>
  <si>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</si>
  <si>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</si>
  <si>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</si>
  <si>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</si>
  <si>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</si>
  <si>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</si>
  <si>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</si>
  <si>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</si>
  <si>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</si>
  <si>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</si>
  <si>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</si>
  <si>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</si>
  <si>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</si>
  <si>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</si>
  <si>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</si>
  <si>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</si>
  <si>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</si>
  <si>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</si>
  <si>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</si>
  <si>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</si>
  <si>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</si>
  <si>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</si>
  <si>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</si>
  <si>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</si>
  <si>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</si>
  <si>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</si>
  <si>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</si>
  <si>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</si>
  <si>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</si>
  <si>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</si>
  <si>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</si>
  <si>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</si>
  <si>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</si>
  <si>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</si>
  <si>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</si>
  <si>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</si>
  <si>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</si>
  <si>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</si>
  <si>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</si>
  <si>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</si>
  <si>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</si>
  <si>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</si>
  <si>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</si>
  <si>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</si>
  <si>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</si>
  <si>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</si>
  <si>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</si>
  <si>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</si>
  <si>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</si>
  <si>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</si>
  <si>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</si>
  <si>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</si>
  <si>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</si>
  <si>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</si>
  <si>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</si>
  <si>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</si>
  <si>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</si>
  <si>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</si>
  <si>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</si>
  <si>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</si>
  <si>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</si>
  <si>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</si>
  <si>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</si>
  <si>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</si>
  <si>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</si>
  <si>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</si>
  <si>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</si>
  <si>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</si>
  <si>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</si>
  <si>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</si>
  <si>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</si>
  <si>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</si>
  <si>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</si>
  <si>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</si>
  <si>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</si>
  <si>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</si>
  <si>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</si>
  <si>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</si>
  <si>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</si>
  <si>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</si>
  <si>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</si>
  <si>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</si>
  <si>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</si>
  <si>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</si>
  <si>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</si>
  <si>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</si>
  <si>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</si>
  <si>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</si>
  <si>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</si>
  <si>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</si>
  <si>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</si>
  <si>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</si>
  <si>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</si>
  <si>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</si>
  <si>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</si>
  <si>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</si>
  <si>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</si>
  <si>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</si>
  <si>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</si>
  <si>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</si>
  <si>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</si>
  <si>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</si>
  <si>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</si>
  <si>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</si>
  <si>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</si>
  <si>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</si>
  <si>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</si>
  <si>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</si>
  <si>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</si>
  <si>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</si>
  <si>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</si>
  <si>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</si>
  <si>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</si>
  <si>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</si>
  <si>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</si>
  <si>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</si>
  <si>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</si>
  <si>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</si>
  <si>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</si>
  <si>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</si>
  <si>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</si>
  <si>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</si>
  <si>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</si>
  <si>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</si>
  <si>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</si>
  <si>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</si>
  <si>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</si>
  <si>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</si>
  <si>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</si>
  <si>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</si>
  <si>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</si>
  <si>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</si>
  <si>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</si>
  <si>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</si>
  <si>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</si>
  <si>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</si>
  <si>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</si>
  <si>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</si>
  <si>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</si>
  <si>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</si>
  <si>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</si>
  <si>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</si>
  <si>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</si>
  <si>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</si>
  <si>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</si>
  <si>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</si>
  <si>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</si>
  <si>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</si>
  <si>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</si>
  <si>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</si>
  <si>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</si>
  <si>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</si>
  <si>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</si>
  <si>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</si>
  <si>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</si>
  <si>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</si>
  <si>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</si>
  <si>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</si>
  <si>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</si>
  <si>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</si>
  <si>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</si>
  <si>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</si>
  <si>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</si>
  <si>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</si>
  <si>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</si>
  <si>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</si>
  <si>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</si>
  <si>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</si>
  <si>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</si>
  <si>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</si>
  <si>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</si>
  <si>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</si>
  <si>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</si>
  <si>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</si>
  <si>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</si>
  <si>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</si>
  <si>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</si>
  <si>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</si>
  <si>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</si>
  <si>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</si>
  <si>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</si>
  <si>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</si>
  <si>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</si>
  <si>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</si>
  <si>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</si>
  <si>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</si>
  <si>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</si>
  <si>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</si>
  <si>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</si>
  <si>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</si>
  <si>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</si>
  <si>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</si>
  <si>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</si>
  <si>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</si>
  <si>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</si>
  <si>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</si>
  <si>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</si>
  <si>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</si>
  <si>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</si>
  <si>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</si>
  <si>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</si>
  <si>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</si>
  <si>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</si>
  <si>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</si>
  <si>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</si>
  <si>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</si>
  <si>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</si>
  <si>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</si>
  <si>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</si>
  <si>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</si>
  <si>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</si>
  <si>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</si>
  <si>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</si>
  <si>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</si>
  <si>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</si>
  <si>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</si>
  <si>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</si>
  <si>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</si>
  <si>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</si>
  <si>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</si>
  <si>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</si>
  <si>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</si>
  <si>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</si>
  <si>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</si>
  <si>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</si>
  <si>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</si>
  <si>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</si>
  <si>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</si>
  <si>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</si>
  <si>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</si>
  <si>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</si>
  <si>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</si>
  <si>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</si>
  <si>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</si>
  <si>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</si>
  <si>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</si>
  <si>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</si>
  <si>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</si>
  <si>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</si>
  <si>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</si>
  <si>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</si>
  <si>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</si>
  <si>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</si>
  <si>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</si>
  <si>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</si>
  <si>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</si>
  <si>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</si>
  <si>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</si>
  <si>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</si>
  <si>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</si>
  <si>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</si>
  <si>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</si>
  <si>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</si>
  <si>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</si>
  <si>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</si>
  <si>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</si>
  <si>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</si>
  <si>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</si>
  <si>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</si>
  <si>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</si>
  <si>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</si>
  <si>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</si>
  <si>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</si>
  <si>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</si>
  <si>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</si>
  <si>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</si>
  <si>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</si>
  <si>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</si>
  <si>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</si>
  <si>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</si>
  <si>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</si>
  <si>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</si>
  <si>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</si>
  <si>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</si>
  <si>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</si>
  <si>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</si>
  <si>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</si>
  <si>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</si>
  <si>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</si>
  <si>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</si>
  <si>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</si>
  <si>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</si>
  <si>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</si>
  <si>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</si>
  <si>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</si>
  <si>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</si>
  <si>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</si>
  <si>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</si>
  <si>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</si>
  <si>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</si>
  <si>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</si>
  <si>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</si>
  <si>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</si>
  <si>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</si>
  <si>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</si>
  <si>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</si>
  <si>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</si>
  <si>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</si>
  <si>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</si>
  <si>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</si>
  <si>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</si>
  <si>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</si>
  <si>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</si>
  <si>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</si>
  <si>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</si>
  <si>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</si>
  <si>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</si>
  <si>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</si>
  <si>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</si>
  <si>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</si>
  <si>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</si>
  <si>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</si>
  <si>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</si>
  <si>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</si>
  <si>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</si>
  <si>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</si>
  <si>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</si>
  <si>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</si>
  <si>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</si>
  <si>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</si>
  <si>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</si>
  <si>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</si>
  <si>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</si>
  <si>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</si>
  <si>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</si>
  <si>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</si>
  <si>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</si>
  <si>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</si>
  <si>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</si>
  <si>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</si>
  <si>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</si>
  <si>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</si>
  <si>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</si>
  <si>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</si>
  <si>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</si>
  <si>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</si>
  <si>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</si>
  <si>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</si>
  <si>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</si>
  <si>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</si>
  <si>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</si>
  <si>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</si>
  <si>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</si>
  <si>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</si>
  <si>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</si>
  <si>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</si>
  <si>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</si>
  <si>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</si>
  <si>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</si>
  <si>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</si>
  <si>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</si>
  <si>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</si>
  <si>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</si>
  <si>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</si>
  <si>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</si>
  <si>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</si>
  <si>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</si>
  <si>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</si>
  <si>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</si>
  <si>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</si>
  <si>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</si>
  <si>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</si>
  <si>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</si>
  <si>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</si>
  <si>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</si>
  <si>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</si>
  <si>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</si>
  <si>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</si>
  <si>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</si>
  <si>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</si>
  <si>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</si>
  <si>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</si>
  <si>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</si>
  <si>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</si>
  <si>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</si>
  <si>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</si>
  <si>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</si>
  <si>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</si>
  <si>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</si>
  <si>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</si>
  <si>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</si>
  <si>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</si>
  <si>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</si>
  <si>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</si>
  <si>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</si>
  <si>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</si>
  <si>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</si>
  <si>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</si>
  <si>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</si>
  <si>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</si>
  <si>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</si>
  <si>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</si>
  <si>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</si>
  <si>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</si>
  <si>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</si>
  <si>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</si>
  <si>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</si>
  <si>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</si>
  <si>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</si>
  <si>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</si>
  <si>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</si>
  <si>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</si>
  <si>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</si>
  <si>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</si>
  <si>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</si>
  <si>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</si>
  <si>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</si>
  <si>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</si>
  <si>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</si>
  <si>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</si>
  <si>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</si>
  <si>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</si>
  <si>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</si>
  <si>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</si>
  <si>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</si>
  <si>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</si>
  <si>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</si>
  <si>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</si>
  <si>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</si>
  <si>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</si>
  <si>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</si>
  <si>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</si>
  <si>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</si>
  <si>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</si>
  <si>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</si>
  <si>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</si>
  <si>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</si>
  <si>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</si>
  <si>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</si>
  <si>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</si>
  <si>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</si>
  <si>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</si>
  <si>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</si>
  <si>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</si>
  <si>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</si>
  <si>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</si>
  <si>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</si>
  <si>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</si>
  <si>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</si>
  <si>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</si>
  <si>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</si>
  <si>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</si>
  <si>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</si>
  <si>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</si>
  <si>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</si>
  <si>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</si>
  <si>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</si>
  <si>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</si>
  <si>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</si>
  <si>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</si>
  <si>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</si>
  <si>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</si>
  <si>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</si>
  <si>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</si>
  <si>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</si>
  <si>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</si>
  <si>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</si>
  <si>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</si>
  <si>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</si>
  <si>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</si>
  <si>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</si>
  <si>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</si>
  <si>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</si>
  <si>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</si>
  <si>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</si>
  <si>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</si>
  <si>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</si>
  <si>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</si>
  <si>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</si>
  <si>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</si>
  <si>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</si>
  <si>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</si>
  <si>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</si>
  <si>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</si>
  <si>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</si>
  <si>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</si>
  <si>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</si>
  <si>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</si>
  <si>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</si>
  <si>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</si>
  <si>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</si>
  <si>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</si>
  <si>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</si>
  <si>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</si>
  <si>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</si>
  <si>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</si>
  <si>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</si>
  <si>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</si>
  <si>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</si>
  <si>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</si>
  <si>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</si>
  <si>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</si>
  <si>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</si>
  <si>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</si>
  <si>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</si>
  <si>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</si>
  <si>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</si>
  <si>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</si>
  <si>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</si>
  <si>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</si>
  <si>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</si>
  <si>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</si>
  <si>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</si>
  <si>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</si>
  <si>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</si>
  <si>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</si>
  <si>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</si>
  <si>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</si>
  <si>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</si>
  <si>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</si>
  <si>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</si>
  <si>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</si>
  <si>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</si>
  <si>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</si>
  <si>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</si>
  <si>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</si>
  <si>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</si>
  <si>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</si>
  <si>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</si>
  <si>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</si>
  <si>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</si>
  <si>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</si>
  <si>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</si>
  <si>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</si>
  <si>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</si>
  <si>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</si>
  <si>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</si>
  <si>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</si>
  <si>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</si>
  <si>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</si>
  <si>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</si>
  <si>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</si>
  <si>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</si>
  <si>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</si>
  <si>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</si>
  <si>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</si>
  <si>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</si>
  <si>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</si>
  <si>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</si>
  <si>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</si>
  <si>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</si>
  <si>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</si>
  <si>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</si>
  <si>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</si>
  <si>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</si>
  <si>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</si>
  <si>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</si>
  <si>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</si>
  <si>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</si>
  <si>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</si>
  <si>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</si>
  <si>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</si>
  <si>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</si>
  <si>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</si>
  <si>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</si>
  <si>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</si>
  <si>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</si>
  <si>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</si>
  <si>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</si>
  <si>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</si>
  <si>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</si>
  <si>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</si>
  <si>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</si>
  <si>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</si>
  <si>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</si>
  <si>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</si>
  <si>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</si>
  <si>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</si>
  <si>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</si>
  <si>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</si>
  <si>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</si>
  <si>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</si>
  <si>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</si>
  <si>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</si>
  <si>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</si>
  <si>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</si>
  <si>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</si>
  <si>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</si>
  <si>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</si>
  <si>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</si>
  <si>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</si>
  <si>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</si>
  <si>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</si>
  <si>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</si>
  <si>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</si>
  <si>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</si>
  <si>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</si>
  <si>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</si>
  <si>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</si>
  <si>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</si>
  <si>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</si>
  <si>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</si>
  <si>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</si>
  <si>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</si>
  <si>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</si>
  <si>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</si>
  <si>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</si>
  <si>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</si>
  <si>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</si>
  <si>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</si>
  <si>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</si>
  <si>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</si>
  <si>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</si>
  <si>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</si>
  <si>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</si>
  <si>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</si>
  <si>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</si>
  <si>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</si>
  <si>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</si>
  <si>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</si>
  <si>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</si>
  <si>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</si>
  <si>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</si>
  <si>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</si>
  <si>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</si>
  <si>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</si>
  <si>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</si>
  <si>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</si>
  <si>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</si>
  <si>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</si>
  <si>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</si>
  <si>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</si>
  <si>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</si>
  <si>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</si>
  <si>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</si>
  <si>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</si>
  <si>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</si>
  <si>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</si>
  <si>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</si>
  <si>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</si>
  <si>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</si>
  <si>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</si>
  <si>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</si>
  <si>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</si>
  <si>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</si>
  <si>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</si>
  <si>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</si>
  <si>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</si>
  <si>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</si>
  <si>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</si>
  <si>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</si>
  <si>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</si>
  <si>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</si>
  <si>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</si>
  <si>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</si>
  <si>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</si>
  <si>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</si>
  <si>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</si>
  <si>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</si>
  <si>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</si>
  <si>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</si>
  <si>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</si>
  <si>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</si>
  <si>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</si>
  <si>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</si>
  <si>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</si>
  <si>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</si>
  <si>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</si>
  <si>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</si>
  <si>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</si>
  <si>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</si>
  <si>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</si>
  <si>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</si>
  <si>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</si>
  <si>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</si>
  <si>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</si>
  <si>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</si>
  <si>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</si>
  <si>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</si>
  <si>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</si>
  <si>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</si>
  <si>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</si>
  <si>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</si>
  <si>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</si>
  <si>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</si>
  <si>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</si>
  <si>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</si>
  <si>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</si>
  <si>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</si>
  <si>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</si>
  <si>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</si>
  <si>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</si>
  <si>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</si>
  <si>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</si>
  <si>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</si>
  <si>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</si>
  <si>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</si>
  <si>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</si>
  <si>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</si>
  <si>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</si>
  <si>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</si>
  <si>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</si>
  <si>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</si>
  <si>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</si>
  <si>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</si>
  <si>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</si>
  <si>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</si>
  <si>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</si>
  <si>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</si>
  <si>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</si>
  <si>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</si>
  <si>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</si>
  <si>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</si>
  <si>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</si>
  <si>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</si>
  <si>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</si>
  <si>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</si>
  <si>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</si>
  <si>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</si>
  <si>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</si>
  <si>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</si>
  <si>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</si>
  <si>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</si>
  <si>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</si>
  <si>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</si>
  <si>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</si>
  <si>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</si>
  <si>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</si>
  <si>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</si>
  <si>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</si>
  <si>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</si>
  <si>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</si>
  <si>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</si>
  <si>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</si>
  <si>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</si>
  <si>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</si>
  <si>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</si>
  <si>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</si>
  <si>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</si>
  <si>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</si>
  <si>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</si>
  <si>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</si>
  <si>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</si>
  <si>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</si>
  <si>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</si>
  <si>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</si>
  <si>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</si>
  <si>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</si>
  <si>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</si>
  <si>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</si>
  <si>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</si>
  <si>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</si>
  <si>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</si>
  <si>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</si>
  <si>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</si>
  <si>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</si>
  <si>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</si>
  <si>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</si>
  <si>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</si>
  <si>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</si>
  <si>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</si>
  <si>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</si>
  <si>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</si>
  <si>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</si>
  <si>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</si>
  <si>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</si>
  <si>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</si>
  <si>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</si>
  <si>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</si>
  <si>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</si>
  <si>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</si>
  <si>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</si>
  <si>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</si>
  <si>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</si>
  <si>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</si>
  <si>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</si>
  <si>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</si>
  <si>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</si>
  <si>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</si>
  <si>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</si>
  <si>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</si>
  <si>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</si>
  <si>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</si>
  <si>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</si>
  <si>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</si>
  <si>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</si>
  <si>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</si>
  <si>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</si>
  <si>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</si>
  <si>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</si>
  <si>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</si>
  <si>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</si>
  <si>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</si>
  <si>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</si>
  <si>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</si>
  <si>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</si>
  <si>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</si>
  <si>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</si>
  <si>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</si>
  <si>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</si>
  <si>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</si>
  <si>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</si>
  <si>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</si>
  <si>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</si>
  <si>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</si>
  <si>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</si>
  <si>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</si>
  <si>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</si>
  <si>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</si>
  <si>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</si>
  <si>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</si>
  <si>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</si>
  <si>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</si>
  <si>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</si>
  <si>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</si>
  <si>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</si>
  <si>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</si>
  <si>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</si>
  <si>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</si>
  <si>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</si>
  <si>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</si>
  <si>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</si>
  <si>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</si>
  <si>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</si>
  <si>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</si>
  <si>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</si>
  <si>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</si>
  <si>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</si>
  <si>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</si>
  <si>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</si>
  <si>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</si>
  <si>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</si>
  <si>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</si>
  <si>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</si>
  <si>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</si>
  <si>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</si>
  <si>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</si>
  <si>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</si>
  <si>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</si>
  <si>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</si>
  <si>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</si>
  <si>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</si>
  <si>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</si>
  <si>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</si>
  <si>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</si>
  <si>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</si>
  <si>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</si>
  <si>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</si>
  <si>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</si>
  <si>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</si>
  <si>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</si>
  <si>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</si>
  <si>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</si>
  <si>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</si>
  <si>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</si>
  <si>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</si>
  <si>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</si>
  <si>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</si>
  <si>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</si>
  <si>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</si>
  <si>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</si>
  <si>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</si>
  <si>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</si>
  <si>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</si>
  <si>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</si>
  <si>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</si>
  <si>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</si>
  <si>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</si>
  <si>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</si>
  <si>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</si>
  <si>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</si>
  <si>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</si>
  <si>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</si>
  <si>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</si>
  <si>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</si>
  <si>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</si>
  <si>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</si>
  <si>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</si>
  <si>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</si>
  <si>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</si>
  <si>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</si>
  <si>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</si>
  <si>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</si>
  <si>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</si>
  <si>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</si>
  <si>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</si>
  <si>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</si>
  <si>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</si>
  <si>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</si>
  <si>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</si>
  <si>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</si>
  <si>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</si>
  <si>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</si>
  <si>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</si>
  <si>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</si>
  <si>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</si>
  <si>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</si>
  <si>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</si>
  <si>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</si>
  <si>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</si>
  <si>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</si>
  <si>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</si>
  <si>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</si>
  <si>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</si>
  <si>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</si>
  <si>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</si>
  <si>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</si>
  <si>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</si>
  <si>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</si>
  <si>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</si>
  <si>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</si>
  <si>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</si>
  <si>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</si>
  <si>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</si>
  <si>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</si>
  <si>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</si>
  <si>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</si>
  <si>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</si>
  <si>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</si>
  <si>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</si>
  <si>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</si>
  <si>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</si>
  <si>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</si>
  <si>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</si>
  <si>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</si>
  <si>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</si>
  <si>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</si>
  <si>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</si>
  <si>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</si>
  <si>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</si>
  <si>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</si>
  <si>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</si>
  <si>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</si>
  <si>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</si>
  <si>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</si>
  <si>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</si>
  <si>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</si>
  <si>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</si>
  <si>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</si>
  <si>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</si>
  <si>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</si>
  <si>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</si>
  <si>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</si>
  <si>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</si>
  <si>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</si>
  <si>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</si>
  <si>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</si>
  <si>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</si>
  <si>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</si>
  <si>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</si>
  <si>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</si>
  <si>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</si>
  <si>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</si>
  <si>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</si>
  <si>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</si>
  <si>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</si>
  <si>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</si>
  <si>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</si>
  <si>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</si>
  <si>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</si>
  <si>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</si>
  <si>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</si>
  <si>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</si>
  <si>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</si>
  <si>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</si>
  <si>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</si>
  <si>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</si>
  <si>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</si>
  <si>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</si>
  <si>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</si>
  <si>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</si>
  <si>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</si>
  <si>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</si>
  <si>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</si>
  <si>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</si>
  <si>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</si>
  <si>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</si>
  <si>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</si>
  <si>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</si>
  <si>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</si>
  <si>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</si>
  <si>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</si>
  <si>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</si>
  <si>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</si>
  <si>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</si>
  <si>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</si>
  <si>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</si>
  <si>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</si>
  <si>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</si>
  <si>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</si>
  <si>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</si>
  <si>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</si>
  <si>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</si>
  <si>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</si>
  <si>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</si>
  <si>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</si>
  <si>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</si>
  <si>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</si>
  <si>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</si>
  <si>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</si>
  <si>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</si>
  <si>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</si>
  <si>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</si>
  <si>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</si>
  <si>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</si>
  <si>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</si>
  <si>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</si>
  <si>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</si>
  <si>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</si>
  <si>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</si>
  <si>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</si>
  <si>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</si>
  <si>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</si>
  <si>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</si>
  <si>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</si>
  <si>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</si>
  <si>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</si>
  <si>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</si>
  <si>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</si>
  <si>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</si>
  <si>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</si>
  <si>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</si>
  <si>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</si>
  <si>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</si>
  <si>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</si>
  <si>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</si>
  <si>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</si>
  <si>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</si>
  <si>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</si>
  <si>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</si>
  <si>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</si>
  <si>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</si>
  <si>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</si>
  <si>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</si>
  <si>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</si>
  <si>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</si>
  <si>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</si>
  <si>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</si>
  <si>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</si>
  <si>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</si>
  <si>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</si>
  <si>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</si>
  <si>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</si>
  <si>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</si>
  <si>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</si>
  <si>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</si>
  <si>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</si>
  <si>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</si>
  <si>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</si>
  <si>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</si>
  <si>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</si>
  <si>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</si>
  <si>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</si>
  <si>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</si>
  <si>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</si>
  <si>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</si>
  <si>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</si>
  <si>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</si>
  <si>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</si>
  <si>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</si>
  <si>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</si>
  <si>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</si>
  <si>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</si>
  <si>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</si>
  <si>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</si>
  <si>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</si>
  <si>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</si>
  <si>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</si>
  <si>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</si>
  <si>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</si>
  <si>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</si>
  <si>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</si>
  <si>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</si>
  <si>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</si>
  <si>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</si>
  <si>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</si>
  <si>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</si>
  <si>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</si>
  <si>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</si>
  <si>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</si>
  <si>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</si>
  <si>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</si>
  <si>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</si>
  <si>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</si>
  <si>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</si>
  <si>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</si>
  <si>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</si>
  <si>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</si>
  <si>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</si>
  <si>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</si>
  <si>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</si>
  <si>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</si>
  <si>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</si>
  <si>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</si>
  <si>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</si>
  <si>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</si>
  <si>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</si>
  <si>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</si>
  <si>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</si>
  <si>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</si>
  <si>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</si>
  <si>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</si>
  <si>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</si>
  <si>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</si>
  <si>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</si>
  <si>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</si>
  <si>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</si>
  <si>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</si>
  <si>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</si>
  <si>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</si>
  <si>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</si>
  <si>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</si>
  <si>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</si>
  <si>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</si>
  <si>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</si>
  <si>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</si>
  <si>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</si>
  <si>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</si>
  <si>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</si>
  <si>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</si>
  <si>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</si>
  <si>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</si>
  <si>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</si>
  <si>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</si>
  <si>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</si>
  <si>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</si>
  <si>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</si>
  <si>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</si>
  <si>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</si>
  <si>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</si>
  <si>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</si>
  <si>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</si>
  <si>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</si>
  <si>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</si>
  <si>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</si>
  <si>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</si>
  <si>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</si>
  <si>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</si>
  <si>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</si>
  <si>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</si>
  <si>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</si>
  <si>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</si>
  <si>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</si>
  <si>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</si>
  <si>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</si>
  <si>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</si>
  <si>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</si>
  <si>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</si>
  <si>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</si>
  <si>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</si>
  <si>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</si>
  <si>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</si>
  <si>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</si>
  <si>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</si>
  <si>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</si>
  <si>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</si>
  <si>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</si>
  <si>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</si>
  <si>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</si>
  <si>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</si>
  <si>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</si>
  <si>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</si>
  <si>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</si>
  <si>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</si>
  <si>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</si>
  <si>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</si>
  <si>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</si>
  <si>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</si>
  <si>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</si>
  <si>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</si>
  <si>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</si>
  <si>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</si>
  <si>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</si>
  <si>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</si>
  <si>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</si>
  <si>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</si>
  <si>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</si>
  <si>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</si>
  <si>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</si>
  <si>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</si>
  <si>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</si>
  <si>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</si>
  <si>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</si>
  <si>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</si>
  <si>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</si>
  <si>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</si>
  <si>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</si>
  <si>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</si>
  <si>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</si>
  <si>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</si>
  <si>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</si>
  <si>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</si>
  <si>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</si>
  <si>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</si>
  <si>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</si>
  <si>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</si>
  <si>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</si>
  <si>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</si>
  <si>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</si>
  <si>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</si>
  <si>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</si>
  <si>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</si>
  <si>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</si>
  <si>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</si>
  <si>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</si>
  <si>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</si>
  <si>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</si>
  <si>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</si>
  <si>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</si>
  <si>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</si>
  <si>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</si>
  <si>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</si>
  <si>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</si>
  <si>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</si>
  <si>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</si>
  <si>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</si>
  <si>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</si>
  <si>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</si>
  <si>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</si>
  <si>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</si>
  <si>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</si>
  <si>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</si>
  <si>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</si>
  <si>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</si>
  <si>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</si>
  <si>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</si>
  <si>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</si>
  <si>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</si>
  <si>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</si>
  <si>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</si>
  <si>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</si>
  <si>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</si>
  <si>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</si>
  <si>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</si>
  <si>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</si>
  <si>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</si>
  <si>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</si>
  <si>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</si>
  <si>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</si>
  <si>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</si>
  <si>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</si>
  <si>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</si>
  <si>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</si>
  <si>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</si>
  <si>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</si>
  <si>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</si>
  <si>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</si>
  <si>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</si>
  <si>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</si>
  <si>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</si>
  <si>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</si>
  <si>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</si>
  <si>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</si>
  <si>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</si>
  <si>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</si>
  <si>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</si>
  <si>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</si>
  <si>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</si>
  <si>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</si>
  <si>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</si>
  <si>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</si>
  <si>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</si>
  <si>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</si>
  <si>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</si>
  <si>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</si>
  <si>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</si>
  <si>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</si>
  <si>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</si>
  <si>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</si>
  <si>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</si>
  <si>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</si>
  <si>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</si>
  <si>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</si>
  <si>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</si>
  <si>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</si>
  <si>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</si>
  <si>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</si>
  <si>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</si>
  <si>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</si>
  <si>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</si>
  <si>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</si>
  <si>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</si>
  <si>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</si>
  <si>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</si>
  <si>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</si>
  <si>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</si>
  <si>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</si>
  <si>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</si>
  <si>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</si>
  <si>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</si>
  <si>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</si>
  <si>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</si>
  <si>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</si>
  <si>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</si>
  <si>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</si>
  <si>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</si>
  <si>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</si>
  <si>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</si>
  <si>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</si>
  <si>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</si>
  <si>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</si>
  <si>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</si>
  <si>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</si>
  <si>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</si>
  <si>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</si>
  <si>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</si>
  <si>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</si>
  <si>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</si>
  <si>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</si>
  <si>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</si>
  <si>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</si>
  <si>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</si>
  <si>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</si>
  <si>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</si>
  <si>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</si>
  <si>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</si>
  <si>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</si>
  <si>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</si>
  <si>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</si>
  <si>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</si>
  <si>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</si>
  <si>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</si>
  <si>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</si>
  <si>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</si>
  <si>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</si>
  <si>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</si>
  <si>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</si>
  <si>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</si>
  <si>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</si>
  <si>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</si>
  <si>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</si>
  <si>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</si>
  <si>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</si>
  <si>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</si>
  <si>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</si>
  <si>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</si>
  <si>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</si>
  <si>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</si>
  <si>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</si>
  <si>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</si>
  <si>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</si>
  <si>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</si>
  <si>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</si>
  <si>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</si>
  <si>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</si>
  <si>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</si>
  <si>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</si>
  <si>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</si>
  <si>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</si>
  <si>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</si>
  <si>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</si>
  <si>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</si>
  <si>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</si>
  <si>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</si>
  <si>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</si>
  <si>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</si>
  <si>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</si>
  <si>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</si>
  <si>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</si>
  <si>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</si>
  <si>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</si>
  <si>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</si>
  <si>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</si>
  <si>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</si>
  <si>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</si>
  <si>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</si>
  <si>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</si>
  <si>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</si>
  <si>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</si>
  <si>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</si>
  <si>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</si>
  <si>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</si>
  <si>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</si>
  <si>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</si>
  <si>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</si>
  <si>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</si>
  <si>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</si>
  <si>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</si>
  <si>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</si>
  <si>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</si>
  <si>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</si>
  <si>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</si>
  <si>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</si>
  <si>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</si>
  <si>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</si>
  <si>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</si>
  <si>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</si>
  <si>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</si>
  <si>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</si>
  <si>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</si>
  <si>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</si>
  <si>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</si>
  <si>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</si>
  <si>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</si>
  <si>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</si>
  <si>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</si>
  <si>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</si>
  <si>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</si>
  <si>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</si>
  <si>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</si>
  <si>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</si>
  <si>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</si>
  <si>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</si>
  <si>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</si>
  <si>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</si>
  <si>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</si>
  <si>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</si>
  <si>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</si>
  <si>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</si>
  <si>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</si>
  <si>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</si>
  <si>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</si>
  <si>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</si>
  <si>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</si>
  <si>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</si>
  <si>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</si>
  <si>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</si>
  <si>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</si>
  <si>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</si>
  <si>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</si>
  <si>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</si>
  <si>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</si>
  <si>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</si>
  <si>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</si>
  <si>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</si>
  <si>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</si>
  <si>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</si>
  <si>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</si>
  <si>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</si>
  <si>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</si>
  <si>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</si>
  <si>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</si>
  <si>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</si>
  <si>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</si>
  <si>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</si>
  <si>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</si>
  <si>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</si>
  <si>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</si>
  <si>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</si>
  <si>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</si>
  <si>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</si>
  <si>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</si>
  <si>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</si>
  <si>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</si>
  <si>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</si>
  <si>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</si>
  <si>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</si>
  <si>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</si>
  <si>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</si>
  <si>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</si>
  <si>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</si>
  <si>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</si>
  <si>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</si>
  <si>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</si>
  <si>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</si>
  <si>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</si>
  <si>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</si>
  <si>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</si>
  <si>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</si>
  <si>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</si>
  <si>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</si>
  <si>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</si>
  <si>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</si>
  <si>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</si>
  <si>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</si>
  <si>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</si>
  <si>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</si>
  <si>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</si>
  <si>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</si>
  <si>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</si>
  <si>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</si>
  <si>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</si>
  <si>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</si>
  <si>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</si>
  <si>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</si>
  <si>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</si>
  <si>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</si>
  <si>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</si>
  <si>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</si>
  <si>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</si>
  <si>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</si>
  <si>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</si>
  <si>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</si>
  <si>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</si>
  <si>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</si>
  <si>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</si>
  <si>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</si>
  <si>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</si>
  <si>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</si>
  <si>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</si>
  <si>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</si>
  <si>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</si>
  <si>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</si>
  <si>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</si>
  <si>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</si>
  <si>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</si>
  <si>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</si>
  <si>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</si>
  <si>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</si>
  <si>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</si>
  <si>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</si>
  <si>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</si>
  <si>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</si>
  <si>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</si>
  <si>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</si>
  <si>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</si>
  <si>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</si>
  <si>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</si>
  <si>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</si>
  <si>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</si>
  <si>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</si>
  <si>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</si>
  <si>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</si>
  <si>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</si>
  <si>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</si>
  <si>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</si>
  <si>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</si>
  <si>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</si>
  <si>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</si>
  <si>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</si>
  <si>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</si>
  <si>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</si>
  <si>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</si>
  <si>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</si>
  <si>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</si>
  <si>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</si>
  <si>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</si>
  <si>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</si>
  <si>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</si>
  <si>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</si>
  <si>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</si>
  <si>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</si>
  <si>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</si>
  <si>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</si>
  <si>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</si>
  <si>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</si>
  <si>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</si>
  <si>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</si>
  <si>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</si>
  <si>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</si>
  <si>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</si>
  <si>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</si>
  <si>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</si>
  <si>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</si>
  <si>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</si>
  <si>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</si>
  <si>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</si>
  <si>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</si>
  <si>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</si>
  <si>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</si>
  <si>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</si>
  <si>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</si>
  <si>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</si>
  <si>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</si>
  <si>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</si>
  <si>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</si>
  <si>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</si>
  <si>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</si>
  <si>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</si>
  <si>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</si>
  <si>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</si>
  <si>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</si>
  <si>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</si>
  <si>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</si>
  <si>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</si>
  <si>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</si>
  <si>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</si>
  <si>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</si>
  <si>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</si>
  <si>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</si>
  <si>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</si>
  <si>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</si>
  <si>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</si>
  <si>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</si>
  <si>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</si>
  <si>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</si>
  <si>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</si>
  <si>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</si>
  <si>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</si>
  <si>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</si>
  <si>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</si>
  <si>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</si>
  <si>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</si>
  <si>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</si>
  <si>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</si>
  <si>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</si>
  <si>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</si>
  <si>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</si>
  <si>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</si>
  <si>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</si>
  <si>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</si>
  <si>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</si>
  <si>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</si>
  <si>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</si>
  <si>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</si>
  <si>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</si>
  <si>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</si>
  <si>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</si>
  <si>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</si>
  <si>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</si>
  <si>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</si>
  <si>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</si>
  <si>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</si>
  <si>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</si>
  <si>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</si>
  <si>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</si>
  <si>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</si>
  <si>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</si>
  <si>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</si>
  <si>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</si>
  <si>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</si>
  <si>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</si>
  <si>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</si>
  <si>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</si>
  <si>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</si>
  <si>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</si>
  <si>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</si>
  <si>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</si>
  <si>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</si>
  <si>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</si>
  <si>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</si>
  <si>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</si>
  <si>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</si>
  <si>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</si>
  <si>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</si>
  <si>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</si>
  <si>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</si>
  <si>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</si>
  <si>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</si>
  <si>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</si>
  <si>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</si>
  <si>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</si>
  <si>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</si>
  <si>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</si>
  <si>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</si>
  <si>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</si>
  <si>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</si>
  <si>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</si>
  <si>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</si>
  <si>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</si>
  <si>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</si>
  <si>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</si>
  <si>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</si>
  <si>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</si>
  <si>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</si>
  <si>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</si>
  <si>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</si>
  <si>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</si>
  <si>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</si>
  <si>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</si>
  <si>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</si>
  <si>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</si>
  <si>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</si>
  <si>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</si>
  <si>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</si>
  <si>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</si>
  <si>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</si>
  <si>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</si>
  <si>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</si>
  <si>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</si>
  <si>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</si>
  <si>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</si>
  <si>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</si>
  <si>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</si>
  <si>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</si>
  <si>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</si>
  <si>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</si>
  <si>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</si>
  <si>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</si>
  <si>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</si>
  <si>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</si>
  <si>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</si>
  <si>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</si>
  <si>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</si>
  <si>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</si>
  <si>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</si>
  <si>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</si>
  <si>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</si>
  <si>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</si>
  <si>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</si>
  <si>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</si>
  <si>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</si>
  <si>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</si>
  <si>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</si>
  <si>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</si>
  <si>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</si>
  <si>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</si>
  <si>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</si>
  <si>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</si>
  <si>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</si>
  <si>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</si>
  <si>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</si>
  <si>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</si>
  <si>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</si>
  <si>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</si>
  <si>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</si>
  <si>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</si>
  <si>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</si>
  <si>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</si>
  <si>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</si>
  <si>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</si>
  <si>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</si>
  <si>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</si>
  <si>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</si>
  <si>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</si>
  <si>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</si>
  <si>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</si>
  <si>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</si>
  <si>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</si>
  <si>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</si>
  <si>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</si>
  <si>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</si>
  <si>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</si>
  <si>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</si>
  <si>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</si>
  <si>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</si>
  <si>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</si>
  <si>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</si>
  <si>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</si>
  <si>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</si>
  <si>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</si>
  <si>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</si>
  <si>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</si>
  <si>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</si>
  <si>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</si>
  <si>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</si>
  <si>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</si>
  <si>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</si>
  <si>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</si>
  <si>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</si>
  <si>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</si>
  <si>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</si>
  <si>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</si>
  <si>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</si>
  <si>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</si>
  <si>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</si>
  <si>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</si>
  <si>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</si>
  <si>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</si>
  <si>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</si>
  <si>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</si>
  <si>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</si>
  <si>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</si>
  <si>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</si>
  <si>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</si>
  <si>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</si>
  <si>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</si>
  <si>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</si>
  <si>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</si>
  <si>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</si>
  <si>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</si>
  <si>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</si>
  <si>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</si>
  <si>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</si>
  <si>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</si>
  <si>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</si>
  <si>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</si>
  <si>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</si>
  <si>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</si>
  <si>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</si>
  <si>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</si>
  <si>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</si>
  <si>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</si>
  <si>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</si>
  <si>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</si>
  <si>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</si>
  <si>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</si>
  <si>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</si>
  <si>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</si>
  <si>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</si>
  <si>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</si>
  <si>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</si>
  <si>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</si>
  <si>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</si>
  <si>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</si>
  <si>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</si>
  <si>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</si>
  <si>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</si>
  <si>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</si>
  <si>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</si>
  <si>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</si>
  <si>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</si>
  <si>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</si>
  <si>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</si>
  <si>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</si>
  <si>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</si>
  <si>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</si>
  <si>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</si>
  <si>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</si>
  <si>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</si>
  <si>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</si>
  <si>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</si>
  <si>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</si>
  <si>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</si>
  <si>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</si>
  <si>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</si>
  <si>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</si>
  <si>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</si>
  <si>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</si>
  <si>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</si>
  <si>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</si>
  <si>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</si>
  <si>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</si>
  <si>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</si>
  <si>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</si>
  <si>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</si>
  <si>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</si>
  <si>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</si>
  <si>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</si>
  <si>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</si>
  <si>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</si>
  <si>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</si>
  <si>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</si>
  <si>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</si>
  <si>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</si>
  <si>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</si>
  <si>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</si>
  <si>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</si>
  <si>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</si>
  <si>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</si>
  <si>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</si>
  <si>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</si>
  <si>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</si>
  <si>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</si>
  <si>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</si>
  <si>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</si>
  <si>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</si>
  <si>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</si>
  <si>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</si>
  <si>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</si>
  <si>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</si>
  <si>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</si>
  <si>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</si>
  <si>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</si>
  <si>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</si>
  <si>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</si>
  <si>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</si>
  <si>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</si>
  <si>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</si>
  <si>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</si>
  <si>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</si>
  <si>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</si>
  <si>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</si>
  <si>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</si>
  <si>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</si>
  <si>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</si>
  <si>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</si>
  <si>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</si>
  <si>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</si>
  <si>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</si>
  <si>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</si>
  <si>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</si>
  <si>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</si>
  <si>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</si>
  <si>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</si>
  <si>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</si>
  <si>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</si>
  <si>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</si>
  <si>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</si>
  <si>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</si>
  <si>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</si>
  <si>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</si>
  <si>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</si>
  <si>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</si>
  <si>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</si>
  <si>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</si>
  <si>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</si>
  <si>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</si>
  <si>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</si>
  <si>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</si>
  <si>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</si>
  <si>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</si>
  <si>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</si>
  <si>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</si>
  <si>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</si>
  <si>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</si>
  <si>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</si>
  <si>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</si>
  <si>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</si>
  <si>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</si>
  <si>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</si>
  <si>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</si>
  <si>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</si>
  <si>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</si>
  <si>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</si>
  <si>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</si>
  <si>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</si>
  <si>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</si>
  <si>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</si>
  <si>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</si>
  <si>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</si>
  <si>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</si>
  <si>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</si>
  <si>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</si>
  <si>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</si>
  <si>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</si>
  <si>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</si>
  <si>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</si>
  <si>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</si>
  <si>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</si>
  <si>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</si>
  <si>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</si>
  <si>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</si>
  <si>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</si>
  <si>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</si>
  <si>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</si>
  <si>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</si>
  <si>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</si>
  <si>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</si>
  <si>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</si>
  <si>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</si>
  <si>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</si>
  <si>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</si>
  <si>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</si>
  <si>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</si>
  <si>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</si>
  <si>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</si>
  <si>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</si>
  <si>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</si>
  <si>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</si>
  <si>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</si>
  <si>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</si>
  <si>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</si>
  <si>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</si>
  <si>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</si>
  <si>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</si>
  <si>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</si>
  <si>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</si>
  <si>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</si>
  <si>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</si>
  <si>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</si>
  <si>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</si>
  <si>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</si>
  <si>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</si>
  <si>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</si>
  <si>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</si>
  <si>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</si>
  <si>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</si>
  <si>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</si>
  <si>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</si>
  <si>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</si>
  <si>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</si>
  <si>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</si>
  <si>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</si>
  <si>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</si>
  <si>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</si>
  <si>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</si>
  <si>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</si>
  <si>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</si>
  <si>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</si>
  <si>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</si>
  <si>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</si>
  <si>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</si>
  <si>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</si>
  <si>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</si>
  <si>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</si>
  <si>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</si>
  <si>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</si>
  <si>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</si>
  <si>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</si>
  <si>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</si>
  <si>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</si>
  <si>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</si>
  <si>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</si>
  <si>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</si>
  <si>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</si>
  <si>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</si>
  <si>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</si>
  <si>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</si>
  <si>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</si>
  <si>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</si>
  <si>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</si>
  <si>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</si>
  <si>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</si>
  <si>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</si>
  <si>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</si>
  <si>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</si>
  <si>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</si>
  <si>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</si>
  <si>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</si>
  <si>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</si>
  <si>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</si>
  <si>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</si>
  <si>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</si>
  <si>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</si>
  <si>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</si>
  <si>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</si>
  <si>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</si>
  <si>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</si>
  <si>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</si>
  <si>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</si>
  <si>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</si>
  <si>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</si>
  <si>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</si>
  <si>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</si>
  <si>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</si>
  <si>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</si>
  <si>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</si>
  <si>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</si>
  <si>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</si>
  <si>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</si>
  <si>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</si>
  <si>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</si>
  <si>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</si>
  <si>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</si>
  <si>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</si>
  <si>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</si>
  <si>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</si>
  <si>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</si>
  <si>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</si>
  <si>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</si>
  <si>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</si>
  <si>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</si>
  <si>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</si>
  <si>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</si>
  <si>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</si>
  <si>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</si>
  <si>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</si>
  <si>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</si>
  <si>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</si>
  <si>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</si>
  <si>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</si>
  <si>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</si>
  <si>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</si>
  <si>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</si>
  <si>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</si>
  <si>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</si>
  <si>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</si>
  <si>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</si>
  <si>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</si>
  <si>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</si>
  <si>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</si>
  <si>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</si>
  <si>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</si>
  <si>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</si>
  <si>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</si>
  <si>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</si>
  <si>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</si>
  <si>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</si>
  <si>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</si>
  <si>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</si>
  <si>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</si>
  <si>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</si>
  <si>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</si>
  <si>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</si>
  <si>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</si>
  <si>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</si>
  <si>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</si>
  <si>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</si>
  <si>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</si>
  <si>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</si>
  <si>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</si>
  <si>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</si>
  <si>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</si>
  <si>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</si>
  <si>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</si>
  <si>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</si>
  <si>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</si>
  <si>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</si>
  <si>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</si>
  <si>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</si>
  <si>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</si>
  <si>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</si>
  <si>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</si>
  <si>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</si>
  <si>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</si>
  <si>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</si>
  <si>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</si>
  <si>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</si>
  <si>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</si>
  <si>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</si>
  <si>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</si>
  <si>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</si>
  <si>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</si>
  <si>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</si>
  <si>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</si>
  <si>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</si>
  <si>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</si>
  <si>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</si>
  <si>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</si>
  <si>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</si>
  <si>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</si>
  <si>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</si>
  <si>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</si>
  <si>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</si>
  <si>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</si>
  <si>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</si>
  <si>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</si>
  <si>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</si>
  <si>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</si>
  <si>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</si>
  <si>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</si>
  <si>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</si>
  <si>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</si>
  <si>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</si>
  <si>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</si>
  <si>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</si>
  <si>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</si>
  <si>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</si>
  <si>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</si>
  <si>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</si>
  <si>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</si>
  <si>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</si>
  <si>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</si>
  <si>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</si>
  <si>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</si>
  <si>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</si>
  <si>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</si>
  <si>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</si>
  <si>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</si>
  <si>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</si>
  <si>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</si>
  <si>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</si>
  <si>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</si>
  <si>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</si>
  <si>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</si>
  <si>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</si>
  <si>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</si>
  <si>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</si>
  <si>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</si>
  <si>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</si>
  <si>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</si>
  <si>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</si>
  <si>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</si>
  <si>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</si>
  <si>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</si>
  <si>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</si>
  <si>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</si>
  <si>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</si>
  <si>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</si>
  <si>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</si>
  <si>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</si>
  <si>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</si>
  <si>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</si>
  <si>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</si>
  <si>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</si>
  <si>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</si>
  <si>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</si>
  <si>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</si>
  <si>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</si>
  <si>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</si>
  <si>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</si>
  <si>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</si>
  <si>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</si>
  <si>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</si>
  <si>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</si>
  <si>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</si>
  <si>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</si>
  <si>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</si>
  <si>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</si>
  <si>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</si>
  <si>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</si>
  <si>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</si>
  <si>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</si>
  <si>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</si>
  <si>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</si>
  <si>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</si>
  <si>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</si>
  <si>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</si>
  <si>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</si>
  <si>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</si>
  <si>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</si>
  <si>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</si>
  <si>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</si>
  <si>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</si>
  <si>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</si>
  <si>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</si>
  <si>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</si>
  <si>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</si>
  <si>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</si>
  <si>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</si>
  <si>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</si>
  <si>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</si>
  <si>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</si>
  <si>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</si>
  <si>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</si>
  <si>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</si>
  <si>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</si>
  <si>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</si>
  <si>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</si>
  <si>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</si>
  <si>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</si>
  <si>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</si>
  <si>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</si>
  <si>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</si>
  <si>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</si>
  <si>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</si>
  <si>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</si>
  <si>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</si>
  <si>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</si>
  <si>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</si>
  <si>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</si>
  <si>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</si>
  <si>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</si>
  <si>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</si>
  <si>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</si>
  <si>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</si>
  <si>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</si>
  <si>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</si>
  <si>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</si>
  <si>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</si>
  <si>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</si>
  <si>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</si>
  <si>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</si>
  <si>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</si>
  <si>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</si>
  <si>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</si>
  <si>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</si>
  <si>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</si>
  <si>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</si>
  <si>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</si>
  <si>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</si>
  <si>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</si>
  <si>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</si>
  <si>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</si>
  <si>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</si>
  <si>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</si>
  <si>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</si>
  <si>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</si>
  <si>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</si>
  <si>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</si>
  <si>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</si>
  <si>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</si>
  <si>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</si>
  <si>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</si>
  <si>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</si>
  <si>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</si>
  <si>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</si>
  <si>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</si>
  <si>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</si>
  <si>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</si>
  <si>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</si>
  <si>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</si>
  <si>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</si>
  <si>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</si>
  <si>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</si>
  <si>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</si>
  <si>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</si>
  <si>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</si>
  <si>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</si>
  <si>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</si>
  <si>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</si>
  <si>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</si>
  <si>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</si>
  <si>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</si>
  <si>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</si>
  <si>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</si>
  <si>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</si>
  <si>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</si>
  <si>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</si>
  <si>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</si>
  <si>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</si>
  <si>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</si>
  <si>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</si>
  <si>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</si>
  <si>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</si>
  <si>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</si>
  <si>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</si>
  <si>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</si>
  <si>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</si>
  <si>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</si>
  <si>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</si>
  <si>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</si>
  <si>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</si>
  <si>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</si>
  <si>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</si>
  <si>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</si>
  <si>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</si>
  <si>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</si>
  <si>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</si>
  <si>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</si>
  <si>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</si>
  <si>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</si>
  <si>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</si>
  <si>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</si>
  <si>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</si>
  <si>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</si>
  <si>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</si>
  <si>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</si>
  <si>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</si>
  <si>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</si>
  <si>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</si>
  <si>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</si>
  <si>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</si>
  <si>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</si>
  <si>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</si>
  <si>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</si>
  <si>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</si>
  <si>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</si>
  <si>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</si>
  <si>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</si>
  <si>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</si>
  <si>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</si>
  <si>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</si>
  <si>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</si>
  <si>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</si>
  <si>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</si>
  <si>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</si>
  <si>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</si>
  <si>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</si>
  <si>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</si>
  <si>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</si>
  <si>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</si>
  <si>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</si>
  <si>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</si>
  <si>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</si>
  <si>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</si>
  <si>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</si>
  <si>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</si>
  <si>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</si>
  <si>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</si>
  <si>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</si>
  <si>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</si>
  <si>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</si>
  <si>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</si>
  <si>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</si>
  <si>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</si>
  <si>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</si>
  <si>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</si>
  <si>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</si>
  <si>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</si>
  <si>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</si>
  <si>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</si>
  <si>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</si>
  <si>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</si>
  <si>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</si>
  <si>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</si>
  <si>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</si>
  <si>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</si>
  <si>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</si>
  <si>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</si>
  <si>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</si>
  <si>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</si>
  <si>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</si>
  <si>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</si>
  <si>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</si>
  <si>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</si>
  <si>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</si>
  <si>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</si>
  <si>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</si>
  <si>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</si>
  <si>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</si>
  <si>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</si>
  <si>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</si>
  <si>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</si>
  <si>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</si>
  <si>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</si>
  <si>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</si>
  <si>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</si>
  <si>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</si>
  <si>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</si>
  <si>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</si>
  <si>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</si>
  <si>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</si>
  <si>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</si>
  <si>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</si>
  <si>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</si>
  <si>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</si>
  <si>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</si>
  <si>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</si>
  <si>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</si>
  <si>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</si>
  <si>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</si>
  <si>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</si>
  <si>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</si>
  <si>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</si>
  <si>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</si>
  <si>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</si>
  <si>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</si>
  <si>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</si>
  <si>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</si>
  <si>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</si>
  <si>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</si>
  <si>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</si>
  <si>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</si>
  <si>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</si>
  <si>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</si>
  <si>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</si>
  <si>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</si>
  <si>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</si>
  <si>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</si>
  <si>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</si>
  <si>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</si>
  <si>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</si>
  <si>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</si>
  <si>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</si>
  <si>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</si>
  <si>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</si>
  <si>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</si>
  <si>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</si>
  <si>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</si>
  <si>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</si>
  <si>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</si>
  <si>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</si>
  <si>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</si>
  <si>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</si>
  <si>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</si>
  <si>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</si>
  <si>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</si>
  <si>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</si>
  <si>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</si>
  <si>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</si>
  <si>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</si>
  <si>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</si>
  <si>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</si>
  <si>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</si>
  <si>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</si>
  <si>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</si>
  <si>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</si>
  <si>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</si>
  <si>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</si>
  <si>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</si>
  <si>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</si>
  <si>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</si>
  <si>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</si>
  <si>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</si>
  <si>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</si>
  <si>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</si>
  <si>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</si>
  <si>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</si>
  <si>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</si>
  <si>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</si>
  <si>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</si>
  <si>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</si>
  <si>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</si>
  <si>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</si>
  <si>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</si>
  <si>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</si>
  <si>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</si>
  <si>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</si>
  <si>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</si>
  <si>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</si>
  <si>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</si>
  <si>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</si>
  <si>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</si>
  <si>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</si>
  <si>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</si>
  <si>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</si>
  <si>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</si>
  <si>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</si>
  <si>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</si>
  <si>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</si>
  <si>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</si>
  <si>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</si>
  <si>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</si>
  <si>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</si>
  <si>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</si>
  <si>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</si>
  <si>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</si>
  <si>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</si>
  <si>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</si>
  <si>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</si>
  <si>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</si>
  <si>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</si>
  <si>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</si>
  <si>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</si>
  <si>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</si>
  <si>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</si>
  <si>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</si>
  <si>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</si>
  <si>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</si>
  <si>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</si>
  <si>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</si>
  <si>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</si>
  <si>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</si>
  <si>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</si>
  <si>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</si>
  <si>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</si>
  <si>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</si>
  <si>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</si>
  <si>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</si>
  <si>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</si>
  <si>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</si>
  <si>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</si>
  <si>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</si>
  <si>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</si>
  <si>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</si>
  <si>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</si>
  <si>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</si>
  <si>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</si>
  <si>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</si>
  <si>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</si>
  <si>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</si>
  <si>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</si>
  <si>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</si>
  <si>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</si>
  <si>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</si>
  <si>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</si>
  <si>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</si>
  <si>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</si>
  <si>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</si>
  <si>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</si>
  <si>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</si>
  <si>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</si>
  <si>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</si>
  <si>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</si>
  <si>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</si>
  <si>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</si>
  <si>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</si>
  <si>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</si>
  <si>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</si>
  <si>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</si>
  <si>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</si>
  <si>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</si>
  <si>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</si>
  <si>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</si>
  <si>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</si>
  <si>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</si>
  <si>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</si>
  <si>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</si>
  <si>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</si>
  <si>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</si>
  <si>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</si>
  <si>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</si>
  <si>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</si>
  <si>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</si>
  <si>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</si>
  <si>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</si>
  <si>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</si>
  <si>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</si>
  <si>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</si>
  <si>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</si>
  <si>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</si>
  <si>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</si>
  <si>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</si>
  <si>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</si>
  <si>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</si>
  <si>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</si>
  <si>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</si>
  <si>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</si>
  <si>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</si>
  <si>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</si>
  <si>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</si>
  <si>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</si>
  <si>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</si>
  <si>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</si>
  <si>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</si>
  <si>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</si>
  <si>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</si>
  <si>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</si>
  <si>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</si>
  <si>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</si>
  <si>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</si>
  <si>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</si>
  <si>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</si>
  <si>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</si>
  <si>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</si>
  <si>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</si>
  <si>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</si>
  <si>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</si>
  <si>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</si>
  <si>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</si>
  <si>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</si>
  <si>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</si>
  <si>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</si>
  <si>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</si>
  <si>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</si>
  <si>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</si>
  <si>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</si>
  <si>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</si>
  <si>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</si>
  <si>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</si>
  <si>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</si>
  <si>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</si>
  <si>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</si>
  <si>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</si>
  <si>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</si>
  <si>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</si>
  <si>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</si>
  <si>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</si>
  <si>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</si>
  <si>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</si>
  <si>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</si>
  <si>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</si>
  <si>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</si>
  <si>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</si>
  <si>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</si>
  <si>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</si>
  <si>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</si>
  <si>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</si>
  <si>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</si>
  <si>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</si>
  <si>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</si>
  <si>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</si>
  <si>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</si>
  <si>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</si>
  <si>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</si>
  <si>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</si>
  <si>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</si>
  <si>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</si>
  <si>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</si>
  <si>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</si>
  <si>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</si>
  <si>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</si>
  <si>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</si>
  <si>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</si>
  <si>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</si>
  <si>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</si>
  <si>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</si>
  <si>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</si>
  <si>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</si>
  <si>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</si>
  <si>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</si>
  <si>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</si>
  <si>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</si>
  <si>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</si>
  <si>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</si>
  <si>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</si>
  <si>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</si>
  <si>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</si>
  <si>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</si>
  <si>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</si>
  <si>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</si>
  <si>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</si>
  <si>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</si>
  <si>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</si>
  <si>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</si>
  <si>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</si>
  <si>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</si>
  <si>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</si>
  <si>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</si>
  <si>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</si>
  <si>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</si>
  <si>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</si>
  <si>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</si>
  <si>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</si>
  <si>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</si>
  <si>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</si>
  <si>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</si>
  <si>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</si>
  <si>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</si>
  <si>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</si>
  <si>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</si>
  <si>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</si>
  <si>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</si>
  <si>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</si>
  <si>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</si>
  <si>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</si>
  <si>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</si>
  <si>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</si>
  <si>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</si>
  <si>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</si>
  <si>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</si>
  <si>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</si>
  <si>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</si>
  <si>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</si>
  <si>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</si>
  <si>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</si>
  <si>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</si>
  <si>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</si>
  <si>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</si>
  <si>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</si>
  <si>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</si>
  <si>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</si>
  <si>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</si>
  <si>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</si>
  <si>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</si>
  <si>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</si>
  <si>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</si>
  <si>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</si>
  <si>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</si>
  <si>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</si>
  <si>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</si>
  <si>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</si>
  <si>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</si>
  <si>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</si>
  <si>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</si>
  <si>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</si>
  <si>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</si>
  <si>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</si>
  <si>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</si>
  <si>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</si>
  <si>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</si>
  <si>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</si>
  <si>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</si>
  <si>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</si>
  <si>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</si>
  <si>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</si>
  <si>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</si>
  <si>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</si>
  <si>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</si>
  <si>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</si>
  <si>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</si>
  <si>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</si>
  <si>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</si>
  <si>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</si>
  <si>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</si>
  <si>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</si>
  <si>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</si>
  <si>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</si>
  <si>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</si>
  <si>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</si>
  <si>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</si>
  <si>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</si>
  <si>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</si>
  <si>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</si>
  <si>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</si>
  <si>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</si>
  <si>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</si>
  <si>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</si>
  <si>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</si>
  <si>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</si>
  <si>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</si>
  <si>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</si>
  <si>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</si>
  <si>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</si>
  <si>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</si>
  <si>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</si>
  <si>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</si>
  <si>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</si>
  <si>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</si>
  <si>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</si>
  <si>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</si>
  <si>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</si>
  <si>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</si>
  <si>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</si>
  <si>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</si>
  <si>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</si>
  <si>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</si>
  <si>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</si>
  <si>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</si>
  <si>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</si>
  <si>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</si>
  <si>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</si>
  <si>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</si>
  <si>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</si>
  <si>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</si>
  <si>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</si>
  <si>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</si>
  <si>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</si>
  <si>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</si>
  <si>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</si>
  <si>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</si>
  <si>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</si>
  <si>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</si>
  <si>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</si>
  <si>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</si>
  <si>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</si>
  <si>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</si>
  <si>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</si>
  <si>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</si>
  <si>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</si>
  <si>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</si>
  <si>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</si>
  <si>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</si>
  <si>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</si>
  <si>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</si>
  <si>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</si>
  <si>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</si>
  <si>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</si>
  <si>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</si>
  <si>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</si>
  <si>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</si>
  <si>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</si>
  <si>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</si>
  <si>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</si>
  <si>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</si>
  <si>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</si>
  <si>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</si>
  <si>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</si>
  <si>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</si>
  <si>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</si>
  <si>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</si>
  <si>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</si>
  <si>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</si>
  <si>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</si>
  <si>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</si>
  <si>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</si>
  <si>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</si>
  <si>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</si>
  <si>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</si>
  <si>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</si>
  <si>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</si>
  <si>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</si>
  <si>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</si>
  <si>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</si>
  <si>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</si>
  <si>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</si>
  <si>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</si>
  <si>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</si>
  <si>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</si>
  <si>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</si>
  <si>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</si>
  <si>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</si>
  <si>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</si>
  <si>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</si>
  <si>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</si>
  <si>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</si>
  <si>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</si>
  <si>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</si>
  <si>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</si>
  <si>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</si>
  <si>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</si>
  <si>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</si>
  <si>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</si>
  <si>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</si>
  <si>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</si>
  <si>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</si>
  <si>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</si>
  <si>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</si>
  <si>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</si>
  <si>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</si>
  <si>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</si>
  <si>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</si>
  <si>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</si>
  <si>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</si>
  <si>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</si>
  <si>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</si>
  <si>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</si>
  <si>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</si>
  <si>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</si>
  <si>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</si>
  <si>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</si>
  <si>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</si>
  <si>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</si>
  <si>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</si>
  <si>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</si>
  <si>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</si>
  <si>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</si>
  <si>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</si>
  <si>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</si>
  <si>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</si>
  <si>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</si>
  <si>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</si>
  <si>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</si>
  <si>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</si>
  <si>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</si>
  <si>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</si>
  <si>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</si>
  <si>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</si>
  <si>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</si>
  <si>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</si>
  <si>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</si>
  <si>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</si>
  <si>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</si>
  <si>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</si>
  <si>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</si>
  <si>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</si>
  <si>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</si>
  <si>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</si>
  <si>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</si>
  <si>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</si>
  <si>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</si>
  <si>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</si>
  <si>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</si>
  <si>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</si>
  <si>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</si>
  <si>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</si>
  <si>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</si>
  <si>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</si>
  <si>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</si>
  <si>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</si>
  <si>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</si>
  <si>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</si>
  <si>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</si>
  <si>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</si>
  <si>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</si>
  <si>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</si>
  <si>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</si>
  <si>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</si>
  <si>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</si>
  <si>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</si>
  <si>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</si>
  <si>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</si>
  <si>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</si>
  <si>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</si>
  <si>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</si>
  <si>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</si>
  <si>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</si>
  <si>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</si>
  <si>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</si>
  <si>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</si>
  <si>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</si>
  <si>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</si>
  <si>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</si>
  <si>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</si>
  <si>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</si>
  <si>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</si>
  <si>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</si>
  <si>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</si>
  <si>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</si>
  <si>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</si>
  <si>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</si>
  <si>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</si>
  <si>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</si>
  <si>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</si>
  <si>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</si>
  <si>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</si>
  <si>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</si>
  <si>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</si>
  <si>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</si>
  <si>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</si>
  <si>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</si>
  <si>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</si>
  <si>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</si>
  <si>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</si>
  <si>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</si>
  <si>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</si>
  <si>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</si>
  <si>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</si>
  <si>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</si>
  <si>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</si>
  <si>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</si>
  <si>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</si>
  <si>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</si>
  <si>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</si>
  <si>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</si>
  <si>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</si>
  <si>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</si>
  <si>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</si>
  <si>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</si>
  <si>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</si>
  <si>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</si>
  <si>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</si>
  <si>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</si>
  <si>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</si>
  <si>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</si>
  <si>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</si>
  <si>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</si>
  <si>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</si>
  <si>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</si>
  <si>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</si>
  <si>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</si>
  <si>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</si>
  <si>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</si>
  <si>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</si>
  <si>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</si>
  <si>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</si>
  <si>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</si>
  <si>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</si>
  <si>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</si>
  <si>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</si>
  <si>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</si>
  <si>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</si>
  <si>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</si>
  <si>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</si>
  <si>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</si>
  <si>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</si>
  <si>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</si>
  <si>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</si>
  <si>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</si>
  <si>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</si>
  <si>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</si>
  <si>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</si>
  <si>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</si>
  <si>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</si>
  <si>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</si>
  <si>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</si>
  <si>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</si>
  <si>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</si>
  <si>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</si>
  <si>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</si>
  <si>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</si>
  <si>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</si>
  <si>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</si>
  <si>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</si>
  <si>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</si>
  <si>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</si>
  <si>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</si>
  <si>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</si>
  <si>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</si>
  <si>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</si>
  <si>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</si>
  <si>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</si>
  <si>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</si>
  <si>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</si>
  <si>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</si>
  <si>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</si>
  <si>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</si>
  <si>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</si>
  <si>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</si>
  <si>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</si>
  <si>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</si>
  <si>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</si>
  <si>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</si>
  <si>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</si>
  <si>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</si>
  <si>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</si>
  <si>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</si>
  <si>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</si>
  <si>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</si>
  <si>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</si>
  <si>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</si>
  <si>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</si>
  <si>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</si>
  <si>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</si>
  <si>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</si>
  <si>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</si>
  <si>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</si>
  <si>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</si>
  <si>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</si>
  <si>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</si>
  <si>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</si>
  <si>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</si>
  <si>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</si>
  <si>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</si>
  <si>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</si>
  <si>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</si>
  <si>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</si>
  <si>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</si>
  <si>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</si>
  <si>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</si>
  <si>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</si>
  <si>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</si>
  <si>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</si>
  <si>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</si>
  <si>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</si>
  <si>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</si>
  <si>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</si>
  <si>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</si>
  <si>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</si>
  <si>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</si>
  <si>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</si>
  <si>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</si>
  <si>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</si>
  <si>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</si>
  <si>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</si>
  <si>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</si>
  <si>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</si>
  <si>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</si>
  <si>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</si>
  <si>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</si>
  <si>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</si>
  <si>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</si>
  <si>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</si>
  <si>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</si>
  <si>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</si>
  <si>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</si>
  <si>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</si>
  <si>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</si>
  <si>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</si>
  <si>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</si>
  <si>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</si>
  <si>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</si>
  <si>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</si>
  <si>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</si>
  <si>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</si>
  <si>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</si>
  <si>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</si>
  <si>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</si>
  <si>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</si>
  <si>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</si>
  <si>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</si>
  <si>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</si>
  <si>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</si>
  <si>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</si>
  <si>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</si>
  <si>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</si>
  <si>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</si>
  <si>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</si>
  <si>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</si>
  <si>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</si>
  <si>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</si>
  <si>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</si>
  <si>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</si>
  <si>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</si>
  <si>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</si>
  <si>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</si>
  <si>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</si>
  <si>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</si>
  <si>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</si>
  <si>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</si>
  <si>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</si>
  <si>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</si>
  <si>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</si>
  <si>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</si>
  <si>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</si>
  <si>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</si>
  <si>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</si>
  <si>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</si>
  <si>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</si>
  <si>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</si>
  <si>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</si>
  <si>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</si>
  <si>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</si>
  <si>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</si>
  <si>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</si>
  <si>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</si>
  <si>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</si>
  <si>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</si>
  <si>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</si>
  <si>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</si>
  <si>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</si>
  <si>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</si>
  <si>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</si>
  <si>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</si>
  <si>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</si>
  <si>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</si>
  <si>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</si>
  <si>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</si>
  <si>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</si>
  <si>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</si>
  <si>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</si>
  <si>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</si>
  <si>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</si>
  <si>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</si>
  <si>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</si>
  <si>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</si>
  <si>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</si>
  <si>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</si>
  <si>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</si>
  <si>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</si>
  <si>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</si>
  <si>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</si>
  <si>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</si>
  <si>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</si>
  <si>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</si>
  <si>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</si>
  <si>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</si>
  <si>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</si>
  <si>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</si>
  <si>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</si>
  <si>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</si>
  <si>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</si>
  <si>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</si>
  <si>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</si>
  <si>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</si>
  <si>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</si>
  <si>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</si>
  <si>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</si>
  <si>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</si>
  <si>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</si>
  <si>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</si>
  <si>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</si>
  <si>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</si>
  <si>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</si>
  <si>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</si>
  <si>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</si>
  <si>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</si>
  <si>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</si>
  <si>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</si>
  <si>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</si>
  <si>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</si>
  <si>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</si>
  <si>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</si>
  <si>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</si>
  <si>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</si>
  <si>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</si>
  <si>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</si>
  <si>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</si>
  <si>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</si>
  <si>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</si>
  <si>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</si>
  <si>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</si>
  <si>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</si>
  <si>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</si>
  <si>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</si>
  <si>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</si>
  <si>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</si>
  <si>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</si>
  <si>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</si>
  <si>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</si>
  <si>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</si>
  <si>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</si>
  <si>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</si>
  <si>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</si>
  <si>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</si>
  <si>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</si>
  <si>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</si>
  <si>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</si>
  <si>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</si>
  <si>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</si>
  <si>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</si>
  <si>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</si>
  <si>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</si>
  <si>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</si>
  <si>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</si>
  <si>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</si>
  <si>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</si>
  <si>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</si>
  <si>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</si>
  <si>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</si>
  <si>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</si>
  <si>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</si>
  <si>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</si>
  <si>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</si>
  <si>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</si>
  <si>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</si>
  <si>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</si>
  <si>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</si>
  <si>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</si>
  <si>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</si>
  <si>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</si>
  <si>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</si>
  <si>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</si>
  <si>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</si>
  <si>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</si>
  <si>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</si>
  <si>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</si>
  <si>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</si>
  <si>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</si>
  <si>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</si>
  <si>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</si>
  <si>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</si>
  <si>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</si>
  <si>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</si>
  <si>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</si>
  <si>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</si>
  <si>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</si>
  <si>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</si>
  <si>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</si>
  <si>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</si>
  <si>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</si>
  <si>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</si>
  <si>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</si>
  <si>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</si>
  <si>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</si>
  <si>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</si>
  <si>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</si>
  <si>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</si>
  <si>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</si>
  <si>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</si>
  <si>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</si>
  <si>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</si>
  <si>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</si>
  <si>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</si>
  <si>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</si>
  <si>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</si>
  <si>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</si>
  <si>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</si>
  <si>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</si>
  <si>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</si>
  <si>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</si>
  <si>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</si>
  <si>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</si>
  <si>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</si>
  <si>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</si>
  <si>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</si>
  <si>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</si>
  <si>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</si>
  <si>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</si>
  <si>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</si>
  <si>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</si>
  <si>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</si>
  <si>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</si>
  <si>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</si>
  <si>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</si>
  <si>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</si>
  <si>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</si>
  <si>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</si>
  <si>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</si>
  <si>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</si>
  <si>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</si>
  <si>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</si>
  <si>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</si>
  <si>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</si>
  <si>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</si>
  <si>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</si>
  <si>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</si>
  <si>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</si>
  <si>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</si>
  <si>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</si>
  <si>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</si>
  <si>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</si>
  <si>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</si>
  <si>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</si>
  <si>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</si>
  <si>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</si>
  <si>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</si>
  <si>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</si>
  <si>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</si>
  <si>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</si>
  <si>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</si>
  <si>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</si>
  <si>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</si>
  <si>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</si>
  <si>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</si>
  <si>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</si>
  <si>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</si>
  <si>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</si>
  <si>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</si>
  <si>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</si>
  <si>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</si>
  <si>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</si>
  <si>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</si>
  <si>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</si>
  <si>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</si>
  <si>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</si>
  <si>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</si>
  <si>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</si>
  <si>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</si>
  <si>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</si>
  <si>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</si>
  <si>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</si>
  <si>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</si>
  <si>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</si>
  <si>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</si>
  <si>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</si>
  <si>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</si>
  <si>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</si>
  <si>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</si>
  <si>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</si>
  <si>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</si>
  <si>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</si>
  <si>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</si>
  <si>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</si>
  <si>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</si>
  <si>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</si>
  <si>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</si>
  <si>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</si>
  <si>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</si>
  <si>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</si>
  <si>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</si>
  <si>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</si>
  <si>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</si>
  <si>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</si>
  <si>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</si>
  <si>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</si>
  <si>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</si>
  <si>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</si>
  <si>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</si>
  <si>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</si>
  <si>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</si>
  <si>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</si>
  <si>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</si>
  <si>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</si>
  <si>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</si>
  <si>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</si>
  <si>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</si>
  <si>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</si>
  <si>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</si>
  <si>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</si>
  <si>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</si>
  <si>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</si>
  <si>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</si>
  <si>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</si>
  <si>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</si>
  <si>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</si>
  <si>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</si>
  <si>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</si>
  <si>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</si>
  <si>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</si>
  <si>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</si>
  <si>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</si>
  <si>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</si>
  <si>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</si>
  <si>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</si>
  <si>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</si>
  <si>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</si>
  <si>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</si>
  <si>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</si>
  <si>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</si>
  <si>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</si>
  <si>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</si>
  <si>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</si>
  <si>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</si>
  <si>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</si>
  <si>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</si>
  <si>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</si>
  <si>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</si>
  <si>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</si>
  <si>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</si>
  <si>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</si>
  <si>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</si>
  <si>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</si>
  <si>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</si>
  <si>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</si>
  <si>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</si>
  <si>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</si>
  <si>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</si>
  <si>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</si>
  <si>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</si>
  <si>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</si>
  <si>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</si>
  <si>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</si>
  <si>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</si>
  <si>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</si>
  <si>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</si>
  <si>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</si>
  <si>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</si>
  <si>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</si>
  <si>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</si>
  <si>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</si>
  <si>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</si>
  <si>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</si>
  <si>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</si>
  <si>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</si>
  <si>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</si>
  <si>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</si>
  <si>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</si>
  <si>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</si>
  <si>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</si>
  <si>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</si>
  <si>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</si>
  <si>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</si>
  <si>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</si>
  <si>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</si>
  <si>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</si>
  <si>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</si>
  <si>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</si>
  <si>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</si>
  <si>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</si>
  <si>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</si>
  <si>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</si>
  <si>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</si>
  <si>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</si>
  <si>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</si>
  <si>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</si>
  <si>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</si>
  <si>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</si>
  <si>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</si>
  <si>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</si>
  <si>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</si>
  <si>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</si>
  <si>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</si>
  <si>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</si>
  <si>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</si>
  <si>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</si>
  <si>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</si>
  <si>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</si>
  <si>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</si>
  <si>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</si>
  <si>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</si>
  <si>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</si>
  <si>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</si>
  <si>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</si>
  <si>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</si>
  <si>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</si>
  <si>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</si>
  <si>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</si>
  <si>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</si>
  <si>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</si>
  <si>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</si>
  <si>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</si>
  <si>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</si>
  <si>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</si>
  <si>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</si>
  <si>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</si>
  <si>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</si>
  <si>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</si>
  <si>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</si>
  <si>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</si>
  <si>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</si>
  <si>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</si>
  <si>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</si>
  <si>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</si>
  <si>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</si>
  <si>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</si>
  <si>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</si>
  <si>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</si>
  <si>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</si>
  <si>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</si>
  <si>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</si>
  <si>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</si>
  <si>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</si>
  <si>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</si>
  <si>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</si>
  <si>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</si>
  <si>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</si>
  <si>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</si>
  <si>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</si>
  <si>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</si>
  <si>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</si>
  <si>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</si>
  <si>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</si>
  <si>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</si>
  <si>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</si>
  <si>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</si>
  <si>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</si>
  <si>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</si>
  <si>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</si>
  <si>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</si>
  <si>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</si>
  <si>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</si>
  <si>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</si>
  <si>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</si>
  <si>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</si>
  <si>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</si>
  <si>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</si>
  <si>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</si>
  <si>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</si>
  <si>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</si>
  <si>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</si>
  <si>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</si>
  <si>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</si>
  <si>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</si>
  <si>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</si>
  <si>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</si>
  <si>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</si>
  <si>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</si>
  <si>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</si>
  <si>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</si>
  <si>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</si>
  <si>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</si>
  <si>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</si>
  <si>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</si>
  <si>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</si>
  <si>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</si>
  <si>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</si>
  <si>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</si>
  <si>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</si>
  <si>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</si>
  <si>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</si>
  <si>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</si>
  <si>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</si>
  <si>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</si>
  <si>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</si>
  <si>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</si>
  <si>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</si>
  <si>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</si>
  <si>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</si>
  <si>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</si>
  <si>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</si>
  <si>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</si>
  <si>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</si>
  <si>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</si>
  <si>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</si>
  <si>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</si>
  <si>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</si>
  <si>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</si>
  <si>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</si>
  <si>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</si>
  <si>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</si>
  <si>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</si>
  <si>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</si>
  <si>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</si>
  <si>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</si>
  <si>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</si>
  <si>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</si>
  <si>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</si>
  <si>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</si>
  <si>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</si>
  <si>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</si>
  <si>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</si>
  <si>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</si>
  <si>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</si>
  <si>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</si>
  <si>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</si>
  <si>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</si>
  <si>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</si>
  <si>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</si>
  <si>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</si>
  <si>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</si>
  <si>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</si>
  <si>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</si>
  <si>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</si>
  <si>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</si>
  <si>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</si>
  <si>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</si>
  <si>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</si>
  <si>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</si>
  <si>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</si>
  <si>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</si>
  <si>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</si>
  <si>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</si>
  <si>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</si>
  <si>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</si>
  <si>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</si>
  <si>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</si>
  <si>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</si>
  <si>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</si>
  <si>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</si>
  <si>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</si>
  <si>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</si>
  <si>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</si>
  <si>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</si>
  <si>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</si>
  <si>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</si>
  <si>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</si>
  <si>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</si>
  <si>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</si>
  <si>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</si>
  <si>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</si>
  <si>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</si>
  <si>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</si>
  <si>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</si>
  <si>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</si>
  <si>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</si>
  <si>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</si>
  <si>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</si>
  <si>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</si>
  <si>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</si>
  <si>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</si>
  <si>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</si>
  <si>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</si>
  <si>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</si>
  <si>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</si>
  <si>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</si>
  <si>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</si>
  <si>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</si>
  <si>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</si>
  <si>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</si>
  <si>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</si>
  <si>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</si>
  <si>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</si>
  <si>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</si>
  <si>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</si>
  <si>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</si>
  <si>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</si>
  <si>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</si>
  <si>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</si>
  <si>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</si>
  <si>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</si>
  <si>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</si>
  <si>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</si>
  <si>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</si>
  <si>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</si>
  <si>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</si>
  <si>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</si>
  <si>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</si>
  <si>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</si>
  <si>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</si>
  <si>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</si>
  <si>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</si>
  <si>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</si>
  <si>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</si>
  <si>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</si>
  <si>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</si>
  <si>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</si>
  <si>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</si>
  <si>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</si>
  <si>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</si>
  <si>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</si>
  <si>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</si>
  <si>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</si>
  <si>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</si>
  <si>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</si>
  <si>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</si>
  <si>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</si>
  <si>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</si>
  <si>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</si>
  <si>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</si>
  <si>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</si>
  <si>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</si>
  <si>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</si>
  <si>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</si>
  <si>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</si>
  <si>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</si>
  <si>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</si>
  <si>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</si>
  <si>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</si>
  <si>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</si>
  <si>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</si>
  <si>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</si>
  <si>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</si>
  <si>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</si>
  <si>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</si>
  <si>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</si>
  <si>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</si>
  <si>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</si>
  <si>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</si>
  <si>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</si>
  <si>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</si>
  <si>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</si>
  <si>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</si>
  <si>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</si>
  <si>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</si>
  <si>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</si>
  <si>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</si>
  <si>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</si>
  <si>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</si>
  <si>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</si>
  <si>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</si>
  <si>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</si>
  <si>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</si>
  <si>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</si>
  <si>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</si>
  <si>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</si>
  <si>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</si>
  <si>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</si>
  <si>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</si>
  <si>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</si>
  <si>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</si>
  <si>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</si>
  <si>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</si>
  <si>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</si>
  <si>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</si>
  <si>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</si>
  <si>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</si>
  <si>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</si>
  <si>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</si>
  <si>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</si>
  <si>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</si>
  <si>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</si>
  <si>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</si>
  <si>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</si>
  <si>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</si>
  <si>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</si>
  <si>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</si>
  <si>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</si>
  <si>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</si>
  <si>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</si>
  <si>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</si>
  <si>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</si>
  <si>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</si>
  <si>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</si>
  <si>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</si>
  <si>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</si>
  <si>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</si>
  <si>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</si>
  <si>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</si>
  <si>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</si>
  <si>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</si>
  <si>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</si>
  <si>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</si>
  <si>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</si>
  <si>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</si>
  <si>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</si>
  <si>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</si>
  <si>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</si>
  <si>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</si>
  <si>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</si>
  <si>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</si>
  <si>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</si>
  <si>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</si>
  <si>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</si>
  <si>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</si>
  <si>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</si>
  <si>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</si>
  <si>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</si>
  <si>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</si>
  <si>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</si>
  <si>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</si>
  <si>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</si>
  <si>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</si>
  <si>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</si>
  <si>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</si>
  <si>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</si>
  <si>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</si>
  <si>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</si>
  <si>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</si>
  <si>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</si>
  <si>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</si>
  <si>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</si>
  <si>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</si>
  <si>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</si>
  <si>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</si>
  <si>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</si>
  <si>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</si>
  <si>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</si>
  <si>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</si>
  <si>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</si>
  <si>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</si>
  <si>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</si>
  <si>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</si>
  <si>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</si>
  <si>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</si>
  <si>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</si>
  <si>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</si>
  <si>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</si>
  <si>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</si>
  <si>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</si>
  <si>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</si>
  <si>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</si>
  <si>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</si>
  <si>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</si>
  <si>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</si>
  <si>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</si>
  <si>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</si>
  <si>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</si>
  <si>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</si>
  <si>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</si>
  <si>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</si>
  <si>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</si>
  <si>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</si>
  <si>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</si>
  <si>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</si>
  <si>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</si>
  <si>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</si>
  <si>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</si>
  <si>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</si>
  <si>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</si>
  <si>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</si>
  <si>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</si>
  <si>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</si>
  <si>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</si>
  <si>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</si>
  <si>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</si>
  <si>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</si>
  <si>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</si>
  <si>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</si>
  <si>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</si>
  <si>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</si>
  <si>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</si>
  <si>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</si>
  <si>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</si>
  <si>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</si>
  <si>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</si>
  <si>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</si>
  <si>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</si>
  <si>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</si>
  <si>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</si>
  <si>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</si>
  <si>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</si>
  <si>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</si>
  <si>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</si>
  <si>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</si>
  <si>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</si>
  <si>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</si>
  <si>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</si>
  <si>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</si>
  <si>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</si>
  <si>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</si>
  <si>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</si>
  <si>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</si>
  <si>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</si>
  <si>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</si>
  <si>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</si>
  <si>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</si>
  <si>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</si>
  <si>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</si>
  <si>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</si>
  <si>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</si>
  <si>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</si>
  <si>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</si>
  <si>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</si>
  <si>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</si>
  <si>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</si>
  <si>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</si>
  <si>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</si>
  <si>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</si>
  <si>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</si>
  <si>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</si>
  <si>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</si>
  <si>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</si>
  <si>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</si>
  <si>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</si>
  <si>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</si>
  <si>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</si>
  <si>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</si>
  <si>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</si>
  <si>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</si>
  <si>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</si>
  <si>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</si>
  <si>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</si>
  <si>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</si>
  <si>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</si>
  <si>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</si>
  <si>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</si>
  <si>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</si>
  <si>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</si>
  <si>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</si>
  <si>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</si>
  <si>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</si>
  <si>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</si>
  <si>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</si>
  <si>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</si>
  <si>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</si>
  <si>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</si>
  <si>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</si>
  <si>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</si>
  <si>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</si>
  <si>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</si>
  <si>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</si>
  <si>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</si>
  <si>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</si>
  <si>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</si>
  <si>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</si>
  <si>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</si>
  <si>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</si>
  <si>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</si>
  <si>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</si>
  <si>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</si>
  <si>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</si>
  <si>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</si>
  <si>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</si>
  <si>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</si>
  <si>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</si>
  <si>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</si>
  <si>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</si>
  <si>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</si>
  <si>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</si>
  <si>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</si>
  <si>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</si>
  <si>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</si>
  <si>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</si>
  <si>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</si>
  <si>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</si>
  <si>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</si>
  <si>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</si>
  <si>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</si>
  <si>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</si>
  <si>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</si>
  <si>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</si>
  <si>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</si>
  <si>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</si>
  <si>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</si>
  <si>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</si>
  <si>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</si>
  <si>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</si>
  <si>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</si>
  <si>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</si>
  <si>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</si>
  <si>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</si>
  <si>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</si>
  <si>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</si>
  <si>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</si>
  <si>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</si>
  <si>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</si>
  <si>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</si>
  <si>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</si>
  <si>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</si>
  <si>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</si>
  <si>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</si>
  <si>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</si>
  <si>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</si>
  <si>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</si>
  <si>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</si>
  <si>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</si>
  <si>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</si>
  <si>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</si>
  <si>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</si>
  <si>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</si>
  <si>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</si>
  <si>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</si>
  <si>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</si>
  <si>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</si>
  <si>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</si>
  <si>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</si>
  <si>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</si>
  <si>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</si>
  <si>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</si>
  <si>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</si>
  <si>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</si>
  <si>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</si>
  <si>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</si>
  <si>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</si>
  <si>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</si>
  <si>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</si>
  <si>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</si>
  <si>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</si>
  <si>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</si>
  <si>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</si>
  <si>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</si>
  <si>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</si>
  <si>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</si>
  <si>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</si>
  <si>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</si>
  <si>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</si>
  <si>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</si>
  <si>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</si>
  <si>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</si>
  <si>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</si>
  <si>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</si>
  <si>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</si>
  <si>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</si>
  <si>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</si>
  <si>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</si>
  <si>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</si>
  <si>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</si>
  <si>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</si>
  <si>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</si>
  <si>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</si>
  <si>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</si>
  <si>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</si>
  <si>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</si>
  <si>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</si>
  <si>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</si>
  <si>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</si>
  <si>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</si>
  <si>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</si>
  <si>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</si>
  <si>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</si>
  <si>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</si>
  <si>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</si>
  <si>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</si>
  <si>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</si>
  <si>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</si>
  <si>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</si>
  <si>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</si>
  <si>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</si>
  <si>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</si>
  <si>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</si>
  <si>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</si>
  <si>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</si>
  <si>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</si>
  <si>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</si>
  <si>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</si>
  <si>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</si>
  <si>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</si>
  <si>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</si>
  <si>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</si>
  <si>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</si>
  <si>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</si>
  <si>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</si>
  <si>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</si>
  <si>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</si>
  <si>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</si>
  <si>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</si>
  <si>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</si>
  <si>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</si>
  <si>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</si>
  <si>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</si>
  <si>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</si>
  <si>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</si>
  <si>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</si>
  <si>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</si>
  <si>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</si>
  <si>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</si>
  <si>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</si>
  <si>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</si>
  <si>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</si>
  <si>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</si>
  <si>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</si>
  <si>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</si>
  <si>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</si>
  <si>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</si>
  <si>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</si>
  <si>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</si>
  <si>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</si>
  <si>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</si>
  <si>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</si>
  <si>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</si>
  <si>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</si>
  <si>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</si>
  <si>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</si>
  <si>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</si>
  <si>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</si>
  <si>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</si>
  <si>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</si>
  <si>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</si>
  <si>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</si>
  <si>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</si>
  <si>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</si>
  <si>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</si>
  <si>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</si>
  <si>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</si>
  <si>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</si>
  <si>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</si>
  <si>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</si>
  <si>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</si>
  <si>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</si>
  <si>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</si>
  <si>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</si>
  <si>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</si>
  <si>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</si>
  <si>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</si>
  <si>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</si>
  <si>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</si>
  <si>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</si>
  <si>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</si>
  <si>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</si>
  <si>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</si>
  <si>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</si>
  <si>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</si>
  <si>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</si>
  <si>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</si>
  <si>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</si>
  <si>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</si>
  <si>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</si>
  <si>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</si>
  <si>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</si>
  <si>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</si>
  <si>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</si>
  <si>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</si>
  <si>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</si>
  <si>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</si>
  <si>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</si>
  <si>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</si>
  <si>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</si>
  <si>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</si>
  <si>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</si>
  <si>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</si>
  <si>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</si>
  <si>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</si>
  <si>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</si>
  <si>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</si>
  <si>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</si>
  <si>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</si>
  <si>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</si>
  <si>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</si>
  <si>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</si>
  <si>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</si>
  <si>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</si>
  <si>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</si>
  <si>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</si>
  <si>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</si>
  <si>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</si>
  <si>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</si>
  <si>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</si>
  <si>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</si>
  <si>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</si>
  <si>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</si>
  <si>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</si>
  <si>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</si>
  <si>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</si>
  <si>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</si>
  <si>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</si>
  <si>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</si>
  <si>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</si>
  <si>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</si>
  <si>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</si>
  <si>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</si>
  <si>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</si>
  <si>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</si>
  <si>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</si>
  <si>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</si>
  <si>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</si>
  <si>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</si>
  <si>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</si>
  <si>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</si>
  <si>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</si>
  <si>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</si>
  <si>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</si>
  <si>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</si>
  <si>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</si>
  <si>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</si>
  <si>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</si>
  <si>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</si>
  <si>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</si>
  <si>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</si>
  <si>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</si>
  <si>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</si>
  <si>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</si>
  <si>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</si>
  <si>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</si>
  <si>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</si>
  <si>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</si>
  <si>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</si>
  <si>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</si>
  <si>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</si>
  <si>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</si>
  <si>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</si>
  <si>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</si>
  <si>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</si>
  <si>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</si>
  <si>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</si>
  <si>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</si>
  <si>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</si>
  <si>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</si>
  <si>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</si>
  <si>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</si>
  <si>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</si>
  <si>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</si>
  <si>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</si>
  <si>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</si>
  <si>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</si>
  <si>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</si>
  <si>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</si>
  <si>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</si>
  <si>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</si>
  <si>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</si>
  <si>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</si>
  <si>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</si>
  <si>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</si>
  <si>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</si>
  <si>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</si>
  <si>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</si>
  <si>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</si>
  <si>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</si>
  <si>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</si>
  <si>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</si>
  <si>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</si>
  <si>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</si>
  <si>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</si>
  <si>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</si>
  <si>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</si>
  <si>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</si>
  <si>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</si>
  <si>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</si>
  <si>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</si>
  <si>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</si>
  <si>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</si>
  <si>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</si>
  <si>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</si>
  <si>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</si>
  <si>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</si>
  <si>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</si>
  <si>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</si>
  <si>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</si>
  <si>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</si>
  <si>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</si>
  <si>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</si>
  <si>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</si>
  <si>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</si>
  <si>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</si>
  <si>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</si>
  <si>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</si>
  <si>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</si>
  <si>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</si>
  <si>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</si>
  <si>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</si>
  <si>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</si>
  <si>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</si>
  <si>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</si>
  <si>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</si>
  <si>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</si>
  <si>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</si>
  <si>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</si>
  <si>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</si>
  <si>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</si>
  <si>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</si>
  <si>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</si>
  <si>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</si>
  <si>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</si>
  <si>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</si>
  <si>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</si>
  <si>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</si>
  <si>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</si>
  <si>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</si>
  <si>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</si>
  <si>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</si>
  <si>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</si>
  <si>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</si>
  <si>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</si>
  <si>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</si>
  <si>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</si>
  <si>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</si>
  <si>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</si>
  <si>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</si>
  <si>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</si>
  <si>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</si>
  <si>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</si>
  <si>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</si>
  <si>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</si>
  <si>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</si>
  <si>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</si>
  <si>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</si>
  <si>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</si>
  <si>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</si>
  <si>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</si>
  <si>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</si>
  <si>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</si>
  <si>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</si>
  <si>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</si>
  <si>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</si>
  <si>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</si>
  <si>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</si>
  <si>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</si>
  <si>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</si>
  <si>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</si>
  <si>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</si>
  <si>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</si>
  <si>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</si>
  <si>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</si>
  <si>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</si>
  <si>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</si>
  <si>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</si>
  <si>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</si>
  <si>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</si>
  <si>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</si>
  <si>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</si>
  <si>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</si>
  <si>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</si>
  <si>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</si>
  <si>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</si>
  <si>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</si>
  <si>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</si>
  <si>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</si>
  <si>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</si>
  <si>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</si>
  <si>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</si>
  <si>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</si>
  <si>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</si>
  <si>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</si>
  <si>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</si>
  <si>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</si>
  <si>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</si>
  <si>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</si>
  <si>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</si>
  <si>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</si>
  <si>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</si>
  <si>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</si>
  <si>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</si>
  <si>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</si>
  <si>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</si>
  <si>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</si>
  <si>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</si>
  <si>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</si>
  <si>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</si>
  <si>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</si>
  <si>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</si>
  <si>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</si>
  <si>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</si>
  <si>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</si>
  <si>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</si>
  <si>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</si>
  <si>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</si>
  <si>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</si>
  <si>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</si>
  <si>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</si>
  <si>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</si>
  <si>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</si>
  <si>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</si>
  <si>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</si>
  <si>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</si>
  <si>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</si>
  <si>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</si>
  <si>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</si>
  <si>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</si>
  <si>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</si>
  <si>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</si>
  <si>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</si>
  <si>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</si>
  <si>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</si>
  <si>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</si>
  <si>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</si>
  <si>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</si>
  <si>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</si>
  <si>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</si>
  <si>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</si>
  <si>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</si>
  <si>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</si>
  <si>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</si>
  <si>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</si>
  <si>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</si>
  <si>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</si>
  <si>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</si>
  <si>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</si>
  <si>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</si>
  <si>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</si>
  <si>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</si>
  <si>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</si>
  <si>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</si>
  <si>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</si>
  <si>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</si>
  <si>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</si>
  <si>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</si>
  <si>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</si>
  <si>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</si>
  <si>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</si>
  <si>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</si>
  <si>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</si>
  <si>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</si>
  <si>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</si>
  <si>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</si>
  <si>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</si>
  <si>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</si>
  <si>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</si>
  <si>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</si>
  <si>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</si>
  <si>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</si>
  <si>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</si>
  <si>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</si>
  <si>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</si>
  <si>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</si>
  <si>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</si>
  <si>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</si>
  <si>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</si>
  <si>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</si>
  <si>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</si>
  <si>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</si>
  <si>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</si>
  <si>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</si>
  <si>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</si>
  <si>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</si>
  <si>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</si>
  <si>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</si>
  <si>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</si>
  <si>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</si>
  <si>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</si>
  <si>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</si>
  <si>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</si>
  <si>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</si>
  <si>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</si>
  <si>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</si>
  <si>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</si>
  <si>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</si>
  <si>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</si>
  <si>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</si>
  <si>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</si>
  <si>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</si>
  <si>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</si>
  <si>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</si>
  <si>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</si>
  <si>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</si>
  <si>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</si>
  <si>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</si>
  <si>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</si>
  <si>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</si>
  <si>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</si>
  <si>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</si>
  <si>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</si>
  <si>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</si>
  <si>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</si>
  <si>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</si>
  <si>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</si>
  <si>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</si>
  <si>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</si>
  <si>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</si>
  <si>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</si>
  <si>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</si>
  <si>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</si>
  <si>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</si>
  <si>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</si>
  <si>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</si>
  <si>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</si>
  <si>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</si>
  <si>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</si>
  <si>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</si>
  <si>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</si>
  <si>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</si>
  <si>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</si>
  <si>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</si>
  <si>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</si>
  <si>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</si>
  <si>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</si>
  <si>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</si>
  <si>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</si>
  <si>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</si>
  <si>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</si>
  <si>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</si>
  <si>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</si>
  <si>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</si>
  <si>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</si>
  <si>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</si>
  <si>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</si>
  <si>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</si>
  <si>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</si>
  <si>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</si>
  <si>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</si>
  <si>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</si>
  <si>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</si>
  <si>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</si>
  <si>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</si>
  <si>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</si>
  <si>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</si>
  <si>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</si>
  <si>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</si>
  <si>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</si>
  <si>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</si>
  <si>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</si>
  <si>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</si>
  <si>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</si>
  <si>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</si>
  <si>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</si>
  <si>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</si>
  <si>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</si>
  <si>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</si>
  <si>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</si>
  <si>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</si>
  <si>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</si>
  <si>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</si>
  <si>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</si>
  <si>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</si>
  <si>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</si>
  <si>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</si>
  <si>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</si>
  <si>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</si>
  <si>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</si>
  <si>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</si>
  <si>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</si>
  <si>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</si>
  <si>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</si>
  <si>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</si>
  <si>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</si>
  <si>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</si>
  <si>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</si>
  <si>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</si>
  <si>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</si>
  <si>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</si>
  <si>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</si>
  <si>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</si>
  <si>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</si>
  <si>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</si>
  <si>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</si>
  <si>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</si>
  <si>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</si>
  <si>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</si>
  <si>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</si>
  <si>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</si>
  <si>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</si>
  <si>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</si>
  <si>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</si>
  <si>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</si>
  <si>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</si>
  <si>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</si>
  <si>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</si>
  <si>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</si>
  <si>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</si>
  <si>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</si>
  <si>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</si>
  <si>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</si>
  <si>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</si>
  <si>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</si>
  <si>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</si>
  <si>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</si>
  <si>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</si>
  <si>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</si>
  <si>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</si>
  <si>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</si>
  <si>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</si>
  <si>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</si>
  <si>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</si>
  <si>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</si>
  <si>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</si>
  <si>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</si>
  <si>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</si>
  <si>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</si>
  <si>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</si>
  <si>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</si>
  <si>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</si>
  <si>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</si>
  <si>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</si>
  <si>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</si>
  <si>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</si>
  <si>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</si>
  <si>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</si>
  <si>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</si>
  <si>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</si>
  <si>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</si>
  <si>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</si>
  <si>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</si>
  <si>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</si>
  <si>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</si>
  <si>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</si>
  <si>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</si>
  <si>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</si>
  <si>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</si>
  <si>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</si>
  <si>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</si>
  <si>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</si>
  <si>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</si>
  <si>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</si>
  <si>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</si>
  <si>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</si>
  <si>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</si>
  <si>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</si>
  <si>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</si>
  <si>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</si>
  <si>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</si>
  <si>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</si>
  <si>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</si>
  <si>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</si>
  <si>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</si>
  <si>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</si>
  <si>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</si>
  <si>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</si>
  <si>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</si>
  <si>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</si>
  <si>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</si>
  <si>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</si>
  <si>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</si>
  <si>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</si>
  <si>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</si>
  <si>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</si>
  <si>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</si>
  <si>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</si>
  <si>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</si>
  <si>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</si>
  <si>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</si>
  <si>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</si>
  <si>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</si>
  <si>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</si>
  <si>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</si>
  <si>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</si>
  <si>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</si>
  <si>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</si>
  <si>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</si>
  <si>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</si>
  <si>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</si>
  <si>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</si>
  <si>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</si>
  <si>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</si>
  <si>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</si>
  <si>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</si>
  <si>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</si>
  <si>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</si>
  <si>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</si>
  <si>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</si>
  <si>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</si>
  <si>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</si>
  <si>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</si>
  <si>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</si>
  <si>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</si>
  <si>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</si>
  <si>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</si>
  <si>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</si>
  <si>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</si>
  <si>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</si>
  <si>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</si>
  <si>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</si>
  <si>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</si>
  <si>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</si>
  <si>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</si>
  <si>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</si>
  <si>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</si>
  <si>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</si>
  <si>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</si>
  <si>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</si>
  <si>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</si>
  <si>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</si>
  <si>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</si>
  <si>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</si>
  <si>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</si>
  <si>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</si>
  <si>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</si>
  <si>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</si>
  <si>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</si>
  <si>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</si>
  <si>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</si>
  <si>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</si>
  <si>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</si>
  <si>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</si>
  <si>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</si>
  <si>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</si>
  <si>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</si>
  <si>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</si>
  <si>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</si>
  <si>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</si>
  <si>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</si>
  <si>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</si>
  <si>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</si>
  <si>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</si>
  <si>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</si>
  <si>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</si>
  <si>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</si>
  <si>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</si>
  <si>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</si>
  <si>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</si>
  <si>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</si>
  <si>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</si>
  <si>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</si>
  <si>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</si>
  <si>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</si>
  <si>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</si>
  <si>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</si>
  <si>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</si>
  <si>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</si>
  <si>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</si>
  <si>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</si>
  <si>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</si>
  <si>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</si>
  <si>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</si>
  <si>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</si>
  <si>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</si>
  <si>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</si>
  <si>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</si>
  <si>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</si>
  <si>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</si>
  <si>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</si>
  <si>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</si>
  <si>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</si>
  <si>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</si>
  <si>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</si>
  <si>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</si>
  <si>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</si>
  <si>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</si>
  <si>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</si>
  <si>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</si>
  <si>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</si>
  <si>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</si>
  <si>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</si>
  <si>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</si>
  <si>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</si>
  <si>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</si>
  <si>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</si>
  <si>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</si>
  <si>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</si>
  <si>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</si>
  <si>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</si>
  <si>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</si>
  <si>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</si>
  <si>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</si>
  <si>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</si>
  <si>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</si>
  <si>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</si>
  <si>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</si>
  <si>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</si>
  <si>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</si>
  <si>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</si>
  <si>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</si>
  <si>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</si>
  <si>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</si>
  <si>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</si>
  <si>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</si>
  <si>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</si>
  <si>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</si>
  <si>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</si>
  <si>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</si>
  <si>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</si>
  <si>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</si>
  <si>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</si>
  <si>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</si>
  <si>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</si>
  <si>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</si>
  <si>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</si>
  <si>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</si>
  <si>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</si>
  <si>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</si>
  <si>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</si>
  <si>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</si>
  <si>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</si>
  <si>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</si>
  <si>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</si>
  <si>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</si>
  <si>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</si>
  <si>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</si>
  <si>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</si>
  <si>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</si>
  <si>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</si>
  <si>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</si>
  <si>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</si>
  <si>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</si>
  <si>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</si>
  <si>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</si>
  <si>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</si>
  <si>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</si>
  <si>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</si>
  <si>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</si>
  <si>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</si>
  <si>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</si>
  <si>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</si>
  <si>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</si>
  <si>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</si>
  <si>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</si>
  <si>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</si>
  <si>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</si>
  <si>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</si>
  <si>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</si>
  <si>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</si>
  <si>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</si>
  <si>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</si>
  <si>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</si>
  <si>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</si>
  <si>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</si>
  <si>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</si>
  <si>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</si>
  <si>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</si>
  <si>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</si>
  <si>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</si>
  <si>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</si>
  <si>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</si>
  <si>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</si>
  <si>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</si>
  <si>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</si>
  <si>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</si>
  <si>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</si>
  <si>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</si>
  <si>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</si>
  <si>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</si>
  <si>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</si>
  <si>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</si>
  <si>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</si>
  <si>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</si>
  <si>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</si>
  <si>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</si>
  <si>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</si>
  <si>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</si>
  <si>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</si>
  <si>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</si>
  <si>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</si>
  <si>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</si>
  <si>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</si>
  <si>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</si>
  <si>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</si>
  <si>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</si>
  <si>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</si>
  <si>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</si>
  <si>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</si>
  <si>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</si>
  <si>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</si>
  <si>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</si>
  <si>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</si>
  <si>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</si>
  <si>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</si>
  <si>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</si>
  <si>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</si>
  <si>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</si>
  <si>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</si>
  <si>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</si>
  <si>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</si>
  <si>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</si>
  <si>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</si>
  <si>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</si>
  <si>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</si>
  <si>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</si>
  <si>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</si>
  <si>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</si>
  <si>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</si>
  <si>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</si>
  <si>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</si>
  <si>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</si>
  <si>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</si>
  <si>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</si>
  <si>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</si>
  <si>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</si>
  <si>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</si>
  <si>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</si>
  <si>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</si>
  <si>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</si>
  <si>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</si>
  <si>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</si>
  <si>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</si>
  <si>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</si>
  <si>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</si>
  <si>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</si>
  <si>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</si>
  <si>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</si>
  <si>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</si>
  <si>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</si>
  <si>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</si>
  <si>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</si>
  <si>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</si>
  <si>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</si>
  <si>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</si>
  <si>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</si>
  <si>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</si>
  <si>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</si>
  <si>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</si>
  <si>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</si>
  <si>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</si>
  <si>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</si>
  <si>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</si>
  <si>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</si>
  <si>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</si>
  <si>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</si>
  <si>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</si>
  <si>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</si>
  <si>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</si>
  <si>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</si>
  <si>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</si>
  <si>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</si>
  <si>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</si>
  <si>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</si>
  <si>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</si>
  <si>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</si>
  <si>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</si>
  <si>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</si>
  <si>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</si>
  <si>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</si>
  <si>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</si>
  <si>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</si>
  <si>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</si>
  <si>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</si>
  <si>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</si>
  <si>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</si>
  <si>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</si>
  <si>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</si>
  <si>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</si>
  <si>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</si>
  <si>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</si>
  <si>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</si>
  <si>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</si>
  <si>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</si>
  <si>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</si>
  <si>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</si>
  <si>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</si>
  <si>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</si>
  <si>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</si>
  <si>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</si>
  <si>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</si>
  <si>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</si>
  <si>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</si>
  <si>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</si>
  <si>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</si>
  <si>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</si>
  <si>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</si>
  <si>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</si>
  <si>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</si>
  <si>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</si>
  <si>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</si>
  <si>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</si>
  <si>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</si>
  <si>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</si>
  <si>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</si>
  <si>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</si>
  <si>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</si>
  <si>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</si>
  <si>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</si>
  <si>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</si>
  <si>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</si>
  <si>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</si>
  <si>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</si>
  <si>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</si>
  <si>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</si>
  <si>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</si>
  <si>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</si>
  <si>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</si>
  <si>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</si>
  <si>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</si>
  <si>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</si>
  <si>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</si>
  <si>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</si>
  <si>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</si>
  <si>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</si>
  <si>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</si>
  <si>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</si>
  <si>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</si>
  <si>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</si>
  <si>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</si>
  <si>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</si>
  <si>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</si>
  <si>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</si>
  <si>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</si>
  <si>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</si>
  <si>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</si>
  <si>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</si>
  <si>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</si>
  <si>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</si>
  <si>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</si>
  <si>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</si>
  <si>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</si>
  <si>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</si>
  <si>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</si>
  <si>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</si>
  <si>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</si>
  <si>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</si>
  <si>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</si>
  <si>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</si>
  <si>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</si>
  <si>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</si>
  <si>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</si>
  <si>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</si>
  <si>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</si>
  <si>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</si>
  <si>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</si>
  <si>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</si>
  <si>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</si>
  <si>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</si>
  <si>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</si>
  <si>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</si>
  <si>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</si>
  <si>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</si>
  <si>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</si>
  <si>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</si>
  <si>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</si>
  <si>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</si>
  <si>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</si>
  <si>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</si>
  <si>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</si>
  <si>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</si>
  <si>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</si>
  <si>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</si>
  <si>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</si>
  <si>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</si>
  <si>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</si>
  <si>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</si>
  <si>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</si>
  <si>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</si>
  <si>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</si>
  <si>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</si>
  <si>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</si>
  <si>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</si>
  <si>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</si>
  <si>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</si>
  <si>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</si>
  <si>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</si>
  <si>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</si>
  <si>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</si>
  <si>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</si>
  <si>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</si>
  <si>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</si>
  <si>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</si>
  <si>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</si>
  <si>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</si>
  <si>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</si>
  <si>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</si>
  <si>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</si>
  <si>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</si>
  <si>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</si>
  <si>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</si>
  <si>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</si>
  <si>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</si>
  <si>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</si>
  <si>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</si>
  <si>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</si>
  <si>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</si>
  <si>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</si>
  <si>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</si>
  <si>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</si>
  <si>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</si>
  <si>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</si>
  <si>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</si>
  <si>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</si>
  <si>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</si>
  <si>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</si>
  <si>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</si>
  <si>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</si>
  <si>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</si>
  <si>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</si>
  <si>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</si>
  <si>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</si>
  <si>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</si>
  <si>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</si>
  <si>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</si>
  <si>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</si>
  <si>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</si>
  <si>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</si>
  <si>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</si>
  <si>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</si>
  <si>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</si>
  <si>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</si>
  <si>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</si>
  <si>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</si>
  <si>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</si>
  <si>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</si>
  <si>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</si>
  <si>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</si>
  <si>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</si>
  <si>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</si>
  <si>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</si>
  <si>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</si>
  <si>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</si>
  <si>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</si>
  <si>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</si>
  <si>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</si>
  <si>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</si>
  <si>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</si>
  <si>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</si>
  <si>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</si>
  <si>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</si>
  <si>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</si>
  <si>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</si>
  <si>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</si>
  <si>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</si>
  <si>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</si>
  <si>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</si>
  <si>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</si>
  <si>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</si>
  <si>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</si>
  <si>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</si>
  <si>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</si>
  <si>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</si>
  <si>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</si>
  <si>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</si>
  <si>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</si>
  <si>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</si>
  <si>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</si>
  <si>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</si>
  <si>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</si>
  <si>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</si>
  <si>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</si>
  <si>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</si>
  <si>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</si>
  <si>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</si>
  <si>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</si>
  <si>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</si>
  <si>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</si>
  <si>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</si>
  <si>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</si>
  <si>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</si>
  <si>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</si>
  <si>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</si>
  <si>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</si>
  <si>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</si>
  <si>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</si>
  <si>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</si>
  <si>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</si>
  <si>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</si>
  <si>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</si>
  <si>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</si>
  <si>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</si>
  <si>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</si>
  <si>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</si>
  <si>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</si>
  <si>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</si>
  <si>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</si>
  <si>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</si>
  <si>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</si>
  <si>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</si>
  <si>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</si>
  <si>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</si>
  <si>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</si>
  <si>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</si>
  <si>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</si>
  <si>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</si>
  <si>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</si>
  <si>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</si>
  <si>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</si>
  <si>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</si>
  <si>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</si>
  <si>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</si>
  <si>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</si>
  <si>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</si>
  <si>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</si>
  <si>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</si>
  <si>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</si>
  <si>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</si>
  <si>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</si>
  <si>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</si>
  <si>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</si>
  <si>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</si>
  <si>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</si>
  <si>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</si>
  <si>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</si>
  <si>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</si>
  <si>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</si>
  <si>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</si>
  <si>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</si>
  <si>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</si>
  <si>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</si>
  <si>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</si>
  <si>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</si>
  <si>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</si>
  <si>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</si>
  <si>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</si>
  <si>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</si>
  <si>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</si>
  <si>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</si>
  <si>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</si>
  <si>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</si>
  <si>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</si>
  <si>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</si>
  <si>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</si>
  <si>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</si>
  <si>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</si>
  <si>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</si>
  <si>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</si>
  <si>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</si>
  <si>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</si>
  <si>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</si>
  <si>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</si>
  <si>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</si>
  <si>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</si>
  <si>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</si>
  <si>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</si>
  <si>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</si>
  <si>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</si>
  <si>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</si>
  <si>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</si>
  <si>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</si>
  <si>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</si>
  <si>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</si>
  <si>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</si>
  <si>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</si>
  <si>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</si>
  <si>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</si>
  <si>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</si>
  <si>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</si>
  <si>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</si>
  <si>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</si>
  <si>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</si>
  <si>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</si>
  <si>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</si>
  <si>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</si>
  <si>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</si>
  <si>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</si>
  <si>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</si>
  <si>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</si>
  <si>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</si>
  <si>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</si>
  <si>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</si>
  <si>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</si>
  <si>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</si>
  <si>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</si>
  <si>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</si>
  <si>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</si>
  <si>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</si>
  <si>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</si>
  <si>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</si>
  <si>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</si>
  <si>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</si>
  <si>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</si>
  <si>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</si>
  <si>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</si>
  <si>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</si>
  <si>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</si>
  <si>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</si>
  <si>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</si>
  <si>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</si>
  <si>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</si>
  <si>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</si>
  <si>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</si>
  <si>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</si>
  <si>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</si>
  <si>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</si>
  <si>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</si>
  <si>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</si>
  <si>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</si>
  <si>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</si>
  <si>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</si>
  <si>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</si>
  <si>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</si>
  <si>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</si>
  <si>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</si>
  <si>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</si>
  <si>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</si>
  <si>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</si>
  <si>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</si>
  <si>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</si>
  <si>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</si>
  <si>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</si>
  <si>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</si>
  <si>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</si>
  <si>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</si>
  <si>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</si>
  <si>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</si>
  <si>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</si>
  <si>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</si>
  <si>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</si>
  <si>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</si>
  <si>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</si>
  <si>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</si>
  <si>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</si>
  <si>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</si>
  <si>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</si>
  <si>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</si>
  <si>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</si>
  <si>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</si>
  <si>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</si>
  <si>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</si>
  <si>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</si>
  <si>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</si>
  <si>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</si>
  <si>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</si>
  <si>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</si>
  <si>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</si>
  <si>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</si>
  <si>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</si>
  <si>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</si>
  <si>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</si>
  <si>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</si>
  <si>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</si>
  <si>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</si>
  <si>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</si>
  <si>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</si>
  <si>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</si>
  <si>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</si>
  <si>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</si>
  <si>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</si>
  <si>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</si>
  <si>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</si>
  <si>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</si>
  <si>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</si>
  <si>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</si>
  <si>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</si>
  <si>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</si>
  <si>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</si>
  <si>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</si>
  <si>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</si>
  <si>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</si>
  <si>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</si>
  <si>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</si>
  <si>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</si>
  <si>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</si>
  <si>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</si>
  <si>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</si>
  <si>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</si>
  <si>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</si>
  <si>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</si>
  <si>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</si>
  <si>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</si>
  <si>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</si>
  <si>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</si>
  <si>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</si>
  <si>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</si>
  <si>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</si>
  <si>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</si>
  <si>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</si>
  <si>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</si>
  <si>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</si>
  <si>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</si>
  <si>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</si>
  <si>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</si>
  <si>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</si>
  <si>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</si>
  <si>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</si>
  <si>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</si>
  <si>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</si>
  <si>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</si>
  <si>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</si>
  <si>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</si>
  <si>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</si>
  <si>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</si>
  <si>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</si>
  <si>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</si>
  <si>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</si>
  <si>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</si>
  <si>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</si>
  <si>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</si>
  <si>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</si>
  <si>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</si>
  <si>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</si>
  <si>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</si>
  <si>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</si>
  <si>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</si>
  <si>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</si>
  <si>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</si>
  <si>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</si>
  <si>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</si>
  <si>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</si>
  <si>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</si>
  <si>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</si>
  <si>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</si>
  <si>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</si>
  <si>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</si>
  <si>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</si>
  <si>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</si>
  <si>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</si>
  <si>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</si>
  <si>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</si>
  <si>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</si>
  <si>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</si>
  <si>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</si>
  <si>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</si>
  <si>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</si>
  <si>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</si>
  <si>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</si>
  <si>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</si>
  <si>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</si>
  <si>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</si>
  <si>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</si>
  <si>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</si>
  <si>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</si>
  <si>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</si>
  <si>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</si>
  <si>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</si>
  <si>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</si>
  <si>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</si>
  <si>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</si>
  <si>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</si>
  <si>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</si>
  <si>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</si>
  <si>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</si>
  <si>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</si>
  <si>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</si>
  <si>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</si>
  <si>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</si>
  <si>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</si>
  <si>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</si>
  <si>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</si>
  <si>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</si>
  <si>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</si>
  <si>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</si>
  <si>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</si>
  <si>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</si>
  <si>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</si>
  <si>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</si>
  <si>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</si>
  <si>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</si>
  <si>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</si>
  <si>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</si>
  <si>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</si>
  <si>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</si>
  <si>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</si>
  <si>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</si>
  <si>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</si>
  <si>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</si>
  <si>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</si>
  <si>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</si>
  <si>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</si>
  <si>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</si>
  <si>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</si>
  <si>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</si>
  <si>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</si>
  <si>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</si>
  <si>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</si>
  <si>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</si>
  <si>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</si>
  <si>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</si>
  <si>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</si>
  <si>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</si>
  <si>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</si>
  <si>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</si>
  <si>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</si>
  <si>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</si>
  <si>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</si>
  <si>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</si>
  <si>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</si>
  <si>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</si>
  <si>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</si>
  <si>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</si>
  <si>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</si>
  <si>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</si>
  <si>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</si>
  <si>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</si>
  <si>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</si>
  <si>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</si>
  <si>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</si>
  <si>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</si>
  <si>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</si>
  <si>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</si>
  <si>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</si>
  <si>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</si>
  <si>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</si>
  <si>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</si>
  <si>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</si>
  <si>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</si>
  <si>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</si>
  <si>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</si>
  <si>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</si>
  <si>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</si>
  <si>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</si>
  <si>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</si>
  <si>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</si>
  <si>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</si>
  <si>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</si>
  <si>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</si>
  <si>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</si>
  <si>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</si>
  <si>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</si>
  <si>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</si>
  <si>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</si>
  <si>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</si>
  <si>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</si>
  <si>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</si>
  <si>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</si>
  <si>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</si>
  <si>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</si>
  <si>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</si>
  <si>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</si>
  <si>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</si>
  <si>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</si>
  <si>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</si>
  <si>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</si>
  <si>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</si>
  <si>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</si>
  <si>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</si>
  <si>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</si>
  <si>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</si>
  <si>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</si>
  <si>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</si>
  <si>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</si>
  <si>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</si>
  <si>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</si>
  <si>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</si>
  <si>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</si>
  <si>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</si>
  <si>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</si>
  <si>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</si>
  <si>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</si>
  <si>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</si>
  <si>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</si>
  <si>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</si>
  <si>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</si>
  <si>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</si>
  <si>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</si>
  <si>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</si>
  <si>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</si>
  <si>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</si>
  <si>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</si>
  <si>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</si>
  <si>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</si>
  <si>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</si>
  <si>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</si>
  <si>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</si>
  <si>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</si>
  <si>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</si>
  <si>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</si>
  <si>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</si>
  <si>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</si>
  <si>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</si>
  <si>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</si>
  <si>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</si>
  <si>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</si>
  <si>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</si>
  <si>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</si>
  <si>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</si>
  <si>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</si>
  <si>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</si>
  <si>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</si>
  <si>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</si>
  <si>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</si>
  <si>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</si>
  <si>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</si>
  <si>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</si>
  <si>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</si>
  <si>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</si>
  <si>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</si>
  <si>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</si>
  <si>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</si>
  <si>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</si>
  <si>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</si>
  <si>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</si>
  <si>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</si>
  <si>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</si>
  <si>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</si>
  <si>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</si>
  <si>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</si>
  <si>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</si>
  <si>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</si>
  <si>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</si>
  <si>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</si>
  <si>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</si>
  <si>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</si>
  <si>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</si>
  <si>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</si>
  <si>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</si>
  <si>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</si>
  <si>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</si>
  <si>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</si>
  <si>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</si>
  <si>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</si>
  <si>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</si>
  <si>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</si>
  <si>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</si>
  <si>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</si>
  <si>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</si>
  <si>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</si>
  <si>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</si>
  <si>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</si>
  <si>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</si>
  <si>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</si>
  <si>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</si>
  <si>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</si>
  <si>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</si>
  <si>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</si>
  <si>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</si>
  <si>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</si>
  <si>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</si>
  <si>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</si>
  <si>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</si>
  <si>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</si>
  <si>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</si>
  <si>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</si>
  <si>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</si>
  <si>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</si>
  <si>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</si>
  <si>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</si>
  <si>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</si>
  <si>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</si>
  <si>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</si>
  <si>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</si>
  <si>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</si>
  <si>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</si>
  <si>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</si>
  <si>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</si>
  <si>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</si>
  <si>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</si>
  <si>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</si>
  <si>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</si>
  <si>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</si>
  <si>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</si>
  <si>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</si>
  <si>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</si>
  <si>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</si>
  <si>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</si>
  <si>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</si>
  <si>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</si>
  <si>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</si>
  <si>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</si>
  <si>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</si>
  <si>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</si>
  <si>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</si>
  <si>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</si>
  <si>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</si>
  <si>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</si>
  <si>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</si>
  <si>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</si>
  <si>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</si>
  <si>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</si>
  <si>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</si>
  <si>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</si>
  <si>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</si>
  <si>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</si>
  <si>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</si>
  <si>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</si>
  <si>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</si>
  <si>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</si>
  <si>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</si>
  <si>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</si>
  <si>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</si>
  <si>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</si>
  <si>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</si>
  <si>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</si>
  <si>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</si>
  <si>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</si>
  <si>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</si>
  <si>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</si>
  <si>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</si>
  <si>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</si>
  <si>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</si>
  <si>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</si>
  <si>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</si>
  <si>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</si>
  <si>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</si>
  <si>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</si>
  <si>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</si>
  <si>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</si>
  <si>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</si>
  <si>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</si>
  <si>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</si>
  <si>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</si>
  <si>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</si>
  <si>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</si>
  <si>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</si>
  <si>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</si>
  <si>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</si>
  <si>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</si>
  <si>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</si>
  <si>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</si>
  <si>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</si>
  <si>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</si>
  <si>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</si>
  <si>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</si>
  <si>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</si>
  <si>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</si>
  <si>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</si>
  <si>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</si>
  <si>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</si>
  <si>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</si>
  <si>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</si>
  <si>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</si>
  <si>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</si>
  <si>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</si>
  <si>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</si>
  <si>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</si>
  <si>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</si>
  <si>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</si>
  <si>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</si>
  <si>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</si>
  <si>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</si>
  <si>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</si>
  <si>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</si>
  <si>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</si>
  <si>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</si>
  <si>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</si>
  <si>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</si>
  <si>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</si>
  <si>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</si>
  <si>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</si>
  <si>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</si>
  <si>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</si>
  <si>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</si>
  <si>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</si>
  <si>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</si>
  <si>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</si>
  <si>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</si>
  <si>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</si>
  <si>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</si>
  <si>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</si>
  <si>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</si>
  <si>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</si>
  <si>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</si>
  <si>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</si>
  <si>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</si>
  <si>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</si>
  <si>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</si>
  <si>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</si>
  <si>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</si>
  <si>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</si>
  <si>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</si>
  <si>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</si>
  <si>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</si>
  <si>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</si>
  <si>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</si>
  <si>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</si>
  <si>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</si>
  <si>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</si>
  <si>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</si>
  <si>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</si>
  <si>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</si>
  <si>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</si>
  <si>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</si>
  <si>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</si>
  <si>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</si>
  <si>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</si>
  <si>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</si>
  <si>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</si>
  <si>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</si>
  <si>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</si>
  <si>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</si>
  <si>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</si>
  <si>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</si>
  <si>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</si>
  <si>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</si>
  <si>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</si>
  <si>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</si>
  <si>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</si>
  <si>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</si>
  <si>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</si>
  <si>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</si>
  <si>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</si>
  <si>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</si>
  <si>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</si>
  <si>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</si>
  <si>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</si>
  <si>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</si>
  <si>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</si>
  <si>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</si>
  <si>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</si>
  <si>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</si>
  <si>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</si>
  <si>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</si>
  <si>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</si>
  <si>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</si>
  <si>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</si>
  <si>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</si>
  <si>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</si>
  <si>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</si>
  <si>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</si>
  <si>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</si>
  <si>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</si>
  <si>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</si>
  <si>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</si>
  <si>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</si>
  <si>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</si>
  <si>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</si>
  <si>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</si>
  <si>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</si>
  <si>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</si>
  <si>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</si>
  <si>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</si>
  <si>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</si>
  <si>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</si>
  <si>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</si>
  <si>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</si>
  <si>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</si>
  <si>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</si>
  <si>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</si>
  <si>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</si>
  <si>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</si>
  <si>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</si>
  <si>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</si>
  <si>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</si>
  <si>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</si>
  <si>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</si>
  <si>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</si>
  <si>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</si>
  <si>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</si>
  <si>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</si>
  <si>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</si>
  <si>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</si>
  <si>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</si>
  <si>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</si>
  <si>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</si>
  <si>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</si>
  <si>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</si>
  <si>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</si>
  <si>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</si>
  <si>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</si>
  <si>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</si>
  <si>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</si>
  <si>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</si>
  <si>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</si>
  <si>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</si>
  <si>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</si>
  <si>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</si>
  <si>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</si>
  <si>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</si>
  <si>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</si>
  <si>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</si>
  <si>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</si>
  <si>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</si>
  <si>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</si>
  <si>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</si>
  <si>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</si>
  <si>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</si>
  <si>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</si>
  <si>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</si>
  <si>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</si>
  <si>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</si>
  <si>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</si>
  <si>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</si>
  <si>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</si>
  <si>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</si>
  <si>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</si>
  <si>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</si>
  <si>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</si>
  <si>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</si>
  <si>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</si>
  <si>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</si>
  <si>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</si>
  <si>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</si>
  <si>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</si>
  <si>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</si>
  <si>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</si>
  <si>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</si>
  <si>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</si>
  <si>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</si>
  <si>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</si>
  <si>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</si>
  <si>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</si>
  <si>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</si>
  <si>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</si>
  <si>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</si>
  <si>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</si>
  <si>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</si>
  <si>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</si>
  <si>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</si>
  <si>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</si>
  <si>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</si>
  <si>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</si>
  <si>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</si>
  <si>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</si>
  <si>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</si>
  <si>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</si>
  <si>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</si>
  <si>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</si>
  <si>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</si>
  <si>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</si>
  <si>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</si>
  <si>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</si>
  <si>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</si>
  <si>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</si>
  <si>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</si>
  <si>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</si>
  <si>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</si>
  <si>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</si>
  <si>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</si>
  <si>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</si>
  <si>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</si>
  <si>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</si>
  <si>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</si>
  <si>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</si>
  <si>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</si>
  <si>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</si>
  <si>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</si>
  <si>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</si>
  <si>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</si>
  <si>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</si>
  <si>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</si>
  <si>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</si>
  <si>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</si>
  <si>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</si>
  <si>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</si>
  <si>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</si>
  <si>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</si>
  <si>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</si>
  <si>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</si>
  <si>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</si>
  <si>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</si>
  <si>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</si>
  <si>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</si>
  <si>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</si>
  <si>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</si>
  <si>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</si>
  <si>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</si>
  <si>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</si>
  <si>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</si>
  <si>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</si>
  <si>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</si>
  <si>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</si>
  <si>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</si>
  <si>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</si>
  <si>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</si>
  <si>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</si>
  <si>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</si>
  <si>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</si>
  <si>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</si>
  <si>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</si>
  <si>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</si>
  <si>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</si>
  <si>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</si>
  <si>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</si>
  <si>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</si>
  <si>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</si>
  <si>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</si>
  <si>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</si>
  <si>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</si>
  <si>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</si>
  <si>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</si>
  <si>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</si>
  <si>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</si>
  <si>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</si>
  <si>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</si>
  <si>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</si>
  <si>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</si>
  <si>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</si>
  <si>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</si>
  <si>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</si>
  <si>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</si>
  <si>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</si>
  <si>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</si>
  <si>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</si>
  <si>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</si>
  <si>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</si>
  <si>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</si>
  <si>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</si>
  <si>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</si>
  <si>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</si>
  <si>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</si>
  <si>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</si>
  <si>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</si>
  <si>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</si>
  <si>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</si>
  <si>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</si>
  <si>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</si>
  <si>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</si>
  <si>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</si>
  <si>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</si>
  <si>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</si>
  <si>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</si>
  <si>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</si>
  <si>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</si>
  <si>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</si>
  <si>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</si>
  <si>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</si>
  <si>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</si>
  <si>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</si>
  <si>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</si>
  <si>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</si>
  <si>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</si>
  <si>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</si>
  <si>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</si>
  <si>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</si>
  <si>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</si>
  <si>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</si>
  <si>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</si>
  <si>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</si>
  <si>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</si>
  <si>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</si>
  <si>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</si>
  <si>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</si>
  <si>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</si>
  <si>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</si>
  <si>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</si>
  <si>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</si>
  <si>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</si>
  <si>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</si>
  <si>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</si>
  <si>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</si>
  <si>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</si>
  <si>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</si>
  <si>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</si>
  <si>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</si>
  <si>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</si>
  <si>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</si>
  <si>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</si>
  <si>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</si>
  <si>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</si>
  <si>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</si>
  <si>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</si>
  <si>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</si>
  <si>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</si>
  <si>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</si>
  <si>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</si>
  <si>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</si>
  <si>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</si>
  <si>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</si>
  <si>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</si>
  <si>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</si>
  <si>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</si>
  <si>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</si>
  <si>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</si>
  <si>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</si>
  <si>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</si>
  <si>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</si>
  <si>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</si>
  <si>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</si>
  <si>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</si>
  <si>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</si>
  <si>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</si>
  <si>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</si>
  <si>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</si>
  <si>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</si>
  <si>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</si>
  <si>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</si>
  <si>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</si>
  <si>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</si>
  <si>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</si>
  <si>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</si>
  <si>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</si>
  <si>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</si>
  <si>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</si>
  <si>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</si>
  <si>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</si>
  <si>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</si>
  <si>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</si>
  <si>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</si>
  <si>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</si>
  <si>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</si>
  <si>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</si>
  <si>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</si>
  <si>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</si>
  <si>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</si>
  <si>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</si>
  <si>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</si>
  <si>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</si>
  <si>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</si>
  <si>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</si>
  <si>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</si>
  <si>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</si>
  <si>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</si>
  <si>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</si>
  <si>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</si>
  <si>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</si>
  <si>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</si>
  <si>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</si>
  <si>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</si>
  <si>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</si>
  <si>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</si>
  <si>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</si>
  <si>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</si>
  <si>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</si>
  <si>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</si>
  <si>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</si>
  <si>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</si>
  <si>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</si>
  <si>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</si>
  <si>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</si>
  <si>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</si>
  <si>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</si>
  <si>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</si>
  <si>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</si>
  <si>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</si>
  <si>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</si>
  <si>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</si>
  <si>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</si>
  <si>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</si>
  <si>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</si>
  <si>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</si>
  <si>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</si>
  <si>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</si>
  <si>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</si>
  <si>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</si>
  <si>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</si>
  <si>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</si>
  <si>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</si>
  <si>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</si>
  <si>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</si>
  <si>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</si>
  <si>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</si>
  <si>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</si>
  <si>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</si>
  <si>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</si>
  <si>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</si>
  <si>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</si>
  <si>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</si>
  <si>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</si>
  <si>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</si>
  <si>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</si>
  <si>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</si>
  <si>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</si>
  <si>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</si>
  <si>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</si>
  <si>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</si>
  <si>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</si>
  <si>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</si>
  <si>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</si>
  <si>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</si>
  <si>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</si>
  <si>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</si>
  <si>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</si>
  <si>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</si>
  <si>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</si>
  <si>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</si>
  <si>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</si>
  <si>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</si>
  <si>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</si>
  <si>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</si>
  <si>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</si>
  <si>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</si>
  <si>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</si>
  <si>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</si>
  <si>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</si>
  <si>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</si>
  <si>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</si>
  <si>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</si>
  <si>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</si>
  <si>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</si>
  <si>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</si>
  <si>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</si>
  <si>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</si>
  <si>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</si>
  <si>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</si>
  <si>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</si>
  <si>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</si>
  <si>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</si>
  <si>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</si>
  <si>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</si>
  <si>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</si>
  <si>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</si>
  <si>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</si>
  <si>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</si>
  <si>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</si>
  <si>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</si>
  <si>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</si>
  <si>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</si>
  <si>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</si>
  <si>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</si>
  <si>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</si>
  <si>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</si>
  <si>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</si>
  <si>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</si>
  <si>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</si>
  <si>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</si>
  <si>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</si>
  <si>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</si>
  <si>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</si>
  <si>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</si>
  <si>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</si>
  <si>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</si>
  <si>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</si>
  <si>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</si>
  <si>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</si>
  <si>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</si>
  <si>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</si>
  <si>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</si>
  <si>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</si>
  <si>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</si>
  <si>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</si>
  <si>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</si>
  <si>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</si>
  <si>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</si>
  <si>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</si>
  <si>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</si>
  <si>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</si>
  <si>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</si>
  <si>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</si>
  <si>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</si>
  <si>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</si>
  <si>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</si>
  <si>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</si>
  <si>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</si>
  <si>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</si>
  <si>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</si>
  <si>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</si>
  <si>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</si>
  <si>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</si>
  <si>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</si>
  <si>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</si>
  <si>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</si>
  <si>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</si>
  <si>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</si>
  <si>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</si>
  <si>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</si>
  <si>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</si>
  <si>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</si>
  <si>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</si>
  <si>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</si>
  <si>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</si>
  <si>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</si>
  <si>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</si>
  <si>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</si>
  <si>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</si>
  <si>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</si>
  <si>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</si>
  <si>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</si>
  <si>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</si>
  <si>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</si>
  <si>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</si>
  <si>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</si>
  <si>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</si>
  <si>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</si>
  <si>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</si>
  <si>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</si>
  <si>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</si>
  <si>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</si>
  <si>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</si>
  <si>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</si>
  <si>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</si>
  <si>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</si>
  <si>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</si>
  <si>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</si>
  <si>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</si>
  <si>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</si>
  <si>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</si>
  <si>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</si>
  <si>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</si>
  <si>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</si>
  <si>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</si>
  <si>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</si>
  <si>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</si>
  <si>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</si>
  <si>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</si>
  <si>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</si>
  <si>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</si>
  <si>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</si>
  <si>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</si>
  <si>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</si>
  <si>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</si>
  <si>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</si>
  <si>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</si>
  <si>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</si>
  <si>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</si>
  <si>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</si>
  <si>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</si>
  <si>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</si>
  <si>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</si>
  <si>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</si>
  <si>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</si>
  <si>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</si>
  <si>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</si>
  <si>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</si>
  <si>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</si>
  <si>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</si>
  <si>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</si>
  <si>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</si>
  <si>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</si>
  <si>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</si>
  <si>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</si>
  <si>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</si>
  <si>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</si>
  <si>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</si>
  <si>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</si>
  <si>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</si>
  <si>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</si>
  <si>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</si>
  <si>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</si>
  <si>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</si>
  <si>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</si>
  <si>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</si>
  <si>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</si>
  <si>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</si>
  <si>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</si>
  <si>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</si>
  <si>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</si>
  <si>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</si>
  <si>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</si>
  <si>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</si>
  <si>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</si>
  <si>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</si>
  <si>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</si>
  <si>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</si>
  <si>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</si>
  <si>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</si>
  <si>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</si>
  <si>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</si>
  <si>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</si>
  <si>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</si>
  <si>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</si>
  <si>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</si>
  <si>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</si>
  <si>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</si>
  <si>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</si>
  <si>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</si>
  <si>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</si>
  <si>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</si>
  <si>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</si>
  <si>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</si>
  <si>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</si>
  <si>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</si>
  <si>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</si>
  <si>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</si>
  <si>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</si>
  <si>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</si>
  <si>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</si>
  <si>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</si>
  <si>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</si>
  <si>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</si>
  <si>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</si>
  <si>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</si>
  <si>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</si>
  <si>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</si>
  <si>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</si>
  <si>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</si>
  <si>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</si>
  <si>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</si>
  <si>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</si>
  <si>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</si>
  <si>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</si>
  <si>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</si>
  <si>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</si>
  <si>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</si>
  <si>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</si>
  <si>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</si>
  <si>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</si>
  <si>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</si>
  <si>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</si>
  <si>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</si>
  <si>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</si>
  <si>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</si>
  <si>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</si>
  <si>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</si>
  <si>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</si>
  <si>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</si>
  <si>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</si>
  <si>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</si>
  <si>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</si>
  <si>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</si>
  <si>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</si>
  <si>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</si>
  <si>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</si>
  <si>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</si>
  <si>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</si>
  <si>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</si>
  <si>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</si>
  <si>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</si>
  <si>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</si>
  <si>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</si>
  <si>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</si>
  <si>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</si>
  <si>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</si>
  <si>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</si>
  <si>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</si>
  <si>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</si>
  <si>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</si>
  <si>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</si>
  <si>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</si>
  <si>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</si>
  <si>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</si>
  <si>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</si>
  <si>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</si>
  <si>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</si>
  <si>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</si>
  <si>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</si>
  <si>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</si>
  <si>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</si>
  <si>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</si>
  <si>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</si>
  <si>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</si>
  <si>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</si>
  <si>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</si>
  <si>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</si>
  <si>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</si>
  <si>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</si>
  <si>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</si>
  <si>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</si>
  <si>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</si>
  <si>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</si>
  <si>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</si>
  <si>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</si>
  <si>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</si>
  <si>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</si>
  <si>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</si>
  <si>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</si>
  <si>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</si>
  <si>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</si>
  <si>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</si>
  <si>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</si>
  <si>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</si>
  <si>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</si>
  <si>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</si>
  <si>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</si>
  <si>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</si>
  <si>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</si>
  <si>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</si>
  <si>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</si>
  <si>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</si>
  <si>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</si>
  <si>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</si>
  <si>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</si>
  <si>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</si>
  <si>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</si>
  <si>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</si>
  <si>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</si>
  <si>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</si>
  <si>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</si>
  <si>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</si>
  <si>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</si>
  <si>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</si>
  <si>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</si>
  <si>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</si>
  <si>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</si>
  <si>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</si>
  <si>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</si>
  <si>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</si>
  <si>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</si>
  <si>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</si>
  <si>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</si>
  <si>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</si>
  <si>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</si>
  <si>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</si>
  <si>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</si>
  <si>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</si>
  <si>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</si>
  <si>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</si>
  <si>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</si>
  <si>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</si>
  <si>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</si>
  <si>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</si>
  <si>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</si>
  <si>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</si>
  <si>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</si>
  <si>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</si>
  <si>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</si>
  <si>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</si>
  <si>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</si>
  <si>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</si>
  <si>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</si>
  <si>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</si>
  <si>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</si>
  <si>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</si>
  <si>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</si>
  <si>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</si>
  <si>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</si>
  <si>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</si>
  <si>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</si>
  <si>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</si>
  <si>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</si>
  <si>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</si>
  <si>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</si>
  <si>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</si>
  <si>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</si>
  <si>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</si>
  <si>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</si>
  <si>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</si>
  <si>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</si>
  <si>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</si>
  <si>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</si>
  <si>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</si>
  <si>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</si>
  <si>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</si>
  <si>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</si>
  <si>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</si>
  <si>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</si>
  <si>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</si>
  <si>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</si>
  <si>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</si>
  <si>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</si>
  <si>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</si>
  <si>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</si>
  <si>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</si>
  <si>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</si>
  <si>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</si>
  <si>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</si>
  <si>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</si>
  <si>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</si>
  <si>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</si>
  <si>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</si>
  <si>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</si>
  <si>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</si>
  <si>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</si>
  <si>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</si>
  <si>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</si>
  <si>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</si>
  <si>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</si>
  <si>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</si>
  <si>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</si>
  <si>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</si>
  <si>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</si>
  <si>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</si>
  <si>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</si>
  <si>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</si>
  <si>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</si>
  <si>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</si>
  <si>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</si>
  <si>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</si>
  <si>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</si>
  <si>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</si>
  <si>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</si>
  <si>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</si>
  <si>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</si>
  <si>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</si>
  <si>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</si>
  <si>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</si>
  <si>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</si>
  <si>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</si>
  <si>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</si>
  <si>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</si>
  <si>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</si>
  <si>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</si>
  <si>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</si>
  <si>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</si>
  <si>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</si>
  <si>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</si>
  <si>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</si>
  <si>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</si>
  <si>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</si>
  <si>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</si>
  <si>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</si>
  <si>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</si>
  <si>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</si>
  <si>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</si>
  <si>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</si>
  <si>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</si>
  <si>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</si>
  <si>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</si>
  <si>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</si>
  <si>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</si>
  <si>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</si>
  <si>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</si>
  <si>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</si>
  <si>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</si>
  <si>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</si>
  <si>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</si>
  <si>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</si>
  <si>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</si>
  <si>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</si>
  <si>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</si>
  <si>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</si>
  <si>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</si>
  <si>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</si>
  <si>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</si>
  <si>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</si>
  <si>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</si>
  <si>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</si>
  <si>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</si>
  <si>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</si>
  <si>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</si>
  <si>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</si>
  <si>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</si>
  <si>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</si>
  <si>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</si>
  <si>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</si>
  <si>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</si>
  <si>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</si>
  <si>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</si>
  <si>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</si>
  <si>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</si>
  <si>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</si>
  <si>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</si>
  <si>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</si>
  <si>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</si>
  <si>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</si>
  <si>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</si>
  <si>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</si>
  <si>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</si>
  <si>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</si>
  <si>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</si>
  <si>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</si>
  <si>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</si>
  <si>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</si>
  <si>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</si>
  <si>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</si>
  <si>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</si>
  <si>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</si>
  <si>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</si>
  <si>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</si>
  <si>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</si>
  <si>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</si>
  <si>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</si>
  <si>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</si>
  <si>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</si>
  <si>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</si>
  <si>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</si>
  <si>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</si>
  <si>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</si>
  <si>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</si>
  <si>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</si>
  <si>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</si>
  <si>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</si>
  <si>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</si>
  <si>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</si>
  <si>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</si>
  <si>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</si>
  <si>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</si>
  <si>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</si>
  <si>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</si>
  <si>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</si>
  <si>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</si>
  <si>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</si>
  <si>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</si>
  <si>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</si>
  <si>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</si>
  <si>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</si>
  <si>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</si>
  <si>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</si>
  <si>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</si>
  <si>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</si>
  <si>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</si>
  <si>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</si>
  <si>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</si>
  <si>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</si>
  <si>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</si>
  <si>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</si>
  <si>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</si>
  <si>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</si>
  <si>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</si>
  <si>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</si>
  <si>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</si>
  <si>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</si>
  <si>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</si>
  <si>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</si>
  <si>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</si>
  <si>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</si>
  <si>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</si>
  <si>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</si>
  <si>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</si>
  <si>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</si>
  <si>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</si>
  <si>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</si>
  <si>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</si>
  <si>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</si>
  <si>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</si>
  <si>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</si>
  <si>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</si>
  <si>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</si>
  <si>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</si>
  <si>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</si>
  <si>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</si>
  <si>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</si>
  <si>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</si>
  <si>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</si>
  <si>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</si>
  <si>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</si>
  <si>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</si>
  <si>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</si>
  <si>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</si>
  <si>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</si>
  <si>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</si>
  <si>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</si>
  <si>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</si>
  <si>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</si>
  <si>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</si>
  <si>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</si>
  <si>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</si>
  <si>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</si>
  <si>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</si>
  <si>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</si>
  <si>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</si>
  <si>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</si>
  <si>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</si>
  <si>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</si>
  <si>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</si>
  <si>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</si>
  <si>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</si>
  <si>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</si>
  <si>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</si>
  <si>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</si>
  <si>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</si>
  <si>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</si>
  <si>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</si>
  <si>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</si>
  <si>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</si>
  <si>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</si>
  <si>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</si>
  <si>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</si>
  <si>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</si>
  <si>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</si>
  <si>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</si>
  <si>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</si>
  <si>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</si>
  <si>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</si>
  <si>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</si>
  <si>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</si>
  <si>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</si>
  <si>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</si>
  <si>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</si>
  <si>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</si>
  <si>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</si>
  <si>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</si>
  <si>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</si>
  <si>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</si>
  <si>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</si>
  <si>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</si>
  <si>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</si>
  <si>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</si>
  <si>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</si>
  <si>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</si>
  <si>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</si>
  <si>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</si>
  <si>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</si>
  <si>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</si>
  <si>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</si>
  <si>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</si>
  <si>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</si>
  <si>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</si>
  <si>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</si>
  <si>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</si>
  <si>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</si>
  <si>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</si>
  <si>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</si>
  <si>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</si>
  <si>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</si>
  <si>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</si>
  <si>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</si>
  <si>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</si>
  <si>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</si>
  <si>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</si>
  <si>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</si>
  <si>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</si>
  <si>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</si>
  <si>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</si>
  <si>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</si>
  <si>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</si>
  <si>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</si>
  <si>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</si>
  <si>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</si>
  <si>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</si>
  <si>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</si>
  <si>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</si>
  <si>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</si>
  <si>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</si>
  <si>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</si>
  <si>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</si>
  <si>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</si>
  <si>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</si>
  <si>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</si>
  <si>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</si>
  <si>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</si>
  <si>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</si>
  <si>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</si>
  <si>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</si>
  <si>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</si>
  <si>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</si>
  <si>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</si>
  <si>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</si>
  <si>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</si>
  <si>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</si>
  <si>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</si>
  <si>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</si>
  <si>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</si>
  <si>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</si>
  <si>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</si>
  <si>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</si>
  <si>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</si>
  <si>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</si>
  <si>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</si>
  <si>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</si>
  <si>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</si>
  <si>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</si>
  <si>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</si>
  <si>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</si>
  <si>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</si>
  <si>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</si>
  <si>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</si>
  <si>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</si>
  <si>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</si>
  <si>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</si>
  <si>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</si>
  <si>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</si>
  <si>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</si>
  <si>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</si>
  <si>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</si>
  <si>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</si>
  <si>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</si>
  <si>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</si>
  <si>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</si>
  <si>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</si>
  <si>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</si>
  <si>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</si>
  <si>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</si>
  <si>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</si>
  <si>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</si>
  <si>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</si>
  <si>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</si>
  <si>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</si>
  <si>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</si>
  <si>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</si>
  <si>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</si>
  <si>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</si>
  <si>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</si>
  <si>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</si>
  <si>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</si>
  <si>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</si>
  <si>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</si>
  <si>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</si>
  <si>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</si>
  <si>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</si>
  <si>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</si>
  <si>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</si>
  <si>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</si>
  <si>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</si>
  <si>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</si>
  <si>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</si>
  <si>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</si>
  <si>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</si>
  <si>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</si>
  <si>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</si>
  <si>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</si>
  <si>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</si>
  <si>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</si>
  <si>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</si>
  <si>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</si>
  <si>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</si>
  <si>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</si>
  <si>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</si>
  <si>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</si>
  <si>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</si>
  <si>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</si>
  <si>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</si>
  <si>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</si>
  <si>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</si>
  <si>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</si>
  <si>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</si>
  <si>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</si>
  <si>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</si>
  <si>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</si>
  <si>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</si>
  <si>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</si>
  <si>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</si>
  <si>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</si>
  <si>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</si>
  <si>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</si>
  <si>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</si>
  <si>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</si>
  <si>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</si>
  <si>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</si>
  <si>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</si>
  <si>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</si>
  <si>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</si>
  <si>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</si>
  <si>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</si>
  <si>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</si>
  <si>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</si>
  <si>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</si>
  <si>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</si>
  <si>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</si>
  <si>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</si>
  <si>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</si>
  <si>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</si>
  <si>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</si>
  <si>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</si>
  <si>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</si>
  <si>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</si>
  <si>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</si>
  <si>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</si>
  <si>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</si>
  <si>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</si>
  <si>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</si>
  <si>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</si>
  <si>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</si>
  <si>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</si>
  <si>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</si>
  <si>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</si>
  <si>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</si>
  <si>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</si>
  <si>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</si>
  <si>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</si>
  <si>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</si>
  <si>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</si>
  <si>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</si>
  <si>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</si>
  <si>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</si>
  <si>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</si>
  <si>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</si>
  <si>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</si>
  <si>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</si>
  <si>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</si>
  <si>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</si>
  <si>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</si>
  <si>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</si>
  <si>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</si>
  <si>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</si>
  <si>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</si>
  <si>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</si>
  <si>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</si>
  <si>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</si>
  <si>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</si>
  <si>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</si>
  <si>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</si>
  <si>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</si>
  <si>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</si>
  <si>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</si>
  <si>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</si>
  <si>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</si>
  <si>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</si>
  <si>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</si>
  <si>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</si>
  <si>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</si>
  <si>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</si>
  <si>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</si>
  <si>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</si>
  <si>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</si>
  <si>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</si>
  <si>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</si>
  <si>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</si>
  <si>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</si>
  <si>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</si>
  <si>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</si>
  <si>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</si>
  <si>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</si>
  <si>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</si>
  <si>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</si>
  <si>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</si>
  <si>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</si>
  <si>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</si>
  <si>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</si>
  <si>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</si>
  <si>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</si>
  <si>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</si>
  <si>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</si>
  <si>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</si>
  <si>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</si>
  <si>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</si>
  <si>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</si>
  <si>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</si>
  <si>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</si>
  <si>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</si>
  <si>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</si>
  <si>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</si>
  <si>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</si>
  <si>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</si>
  <si>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</si>
  <si>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</si>
  <si>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</si>
  <si>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</si>
  <si>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</si>
  <si>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</si>
  <si>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</si>
  <si>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</si>
  <si>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</si>
  <si>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</si>
  <si>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</si>
  <si>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</si>
  <si>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</si>
  <si>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</si>
  <si>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</si>
  <si>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</si>
  <si>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</si>
  <si>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</si>
  <si>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</si>
  <si>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</si>
  <si>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</si>
  <si>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</si>
  <si>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</si>
  <si>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</si>
  <si>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</si>
  <si>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</si>
  <si>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</si>
  <si>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</si>
  <si>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</si>
  <si>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</si>
  <si>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</si>
  <si>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</si>
  <si>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</si>
  <si>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</si>
  <si>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</si>
  <si>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</si>
  <si>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</si>
  <si>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</si>
  <si>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</si>
  <si>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</si>
  <si>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</si>
  <si>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</si>
  <si>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</si>
  <si>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</si>
  <si>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</si>
  <si>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</si>
  <si>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</si>
  <si>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</si>
  <si>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</si>
  <si>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</si>
  <si>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</si>
  <si>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</si>
  <si>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</si>
  <si>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</si>
  <si>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</si>
  <si>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</si>
  <si>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</si>
  <si>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</si>
  <si>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</si>
  <si>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</si>
  <si>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</si>
  <si>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</si>
  <si>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</si>
  <si>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</si>
  <si>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</si>
  <si>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</si>
  <si>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</si>
  <si>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</si>
  <si>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</si>
  <si>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</si>
  <si>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</si>
  <si>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</si>
  <si>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</si>
  <si>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</si>
  <si>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</si>
  <si>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</si>
  <si>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</si>
  <si>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</si>
  <si>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</si>
  <si>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</si>
  <si>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</si>
  <si>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</si>
  <si>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</si>
  <si>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</si>
  <si>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</si>
  <si>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</si>
  <si>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</si>
  <si>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</si>
  <si>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</si>
  <si>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</si>
  <si>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</si>
  <si>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</si>
  <si>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</si>
  <si>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</si>
  <si>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</si>
  <si>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</si>
  <si>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</si>
  <si>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</si>
  <si>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</si>
  <si>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</si>
  <si>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</si>
  <si>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</si>
  <si>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</si>
  <si>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</si>
  <si>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</si>
  <si>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</si>
  <si>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</si>
  <si>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</si>
  <si>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</si>
  <si>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</si>
  <si>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</si>
  <si>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</si>
  <si>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</si>
  <si>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</si>
  <si>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</si>
  <si>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</si>
  <si>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</si>
  <si>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</si>
  <si>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</si>
  <si>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</si>
  <si>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</si>
  <si>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</si>
  <si>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</si>
  <si>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</si>
  <si>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</si>
  <si>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</si>
  <si>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</si>
  <si>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</si>
  <si>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</si>
  <si>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</si>
  <si>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</si>
  <si>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</si>
  <si>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</si>
  <si>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</si>
  <si>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</si>
  <si>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</si>
  <si>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</si>
  <si>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</si>
  <si>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</si>
  <si>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</si>
  <si>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</si>
  <si>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</si>
  <si>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</si>
  <si>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</si>
  <si>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</si>
  <si>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</si>
  <si>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</si>
  <si>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</si>
  <si>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</si>
  <si>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</si>
  <si>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</si>
  <si>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</si>
  <si>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</si>
  <si>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</si>
  <si>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</si>
  <si>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</si>
  <si>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</si>
  <si>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</si>
  <si>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</si>
  <si>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</si>
  <si>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</si>
  <si>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</si>
  <si>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</si>
  <si>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</si>
  <si>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</si>
  <si>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</si>
  <si>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</si>
  <si>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</si>
  <si>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</si>
  <si>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</si>
  <si>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</si>
  <si>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</si>
  <si>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</si>
  <si>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</si>
  <si>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</si>
  <si>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</si>
  <si>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</si>
  <si>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</si>
  <si>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</si>
  <si>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</si>
  <si>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</si>
  <si>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</si>
  <si>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</si>
  <si>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</si>
  <si>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</si>
  <si>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</si>
  <si>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</si>
  <si>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</si>
  <si>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</si>
  <si>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</si>
  <si>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</si>
  <si>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</si>
  <si>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</si>
  <si>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</si>
  <si>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</si>
  <si>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</si>
  <si>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</si>
  <si>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</si>
  <si>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</si>
  <si>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</si>
  <si>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</si>
  <si>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</si>
  <si>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</si>
  <si>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</si>
  <si>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</si>
  <si>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</si>
  <si>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</si>
  <si>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</si>
  <si>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</si>
  <si>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</si>
  <si>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</si>
  <si>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</si>
  <si>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</si>
  <si>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</si>
  <si>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</si>
  <si>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</si>
  <si>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</si>
  <si>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</si>
  <si>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</si>
  <si>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</si>
  <si>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</si>
  <si>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</si>
  <si>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</si>
  <si>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</si>
  <si>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</si>
  <si>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</si>
  <si>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</si>
  <si>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</si>
  <si>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</si>
  <si>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</si>
  <si>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</si>
  <si>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</si>
  <si>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</si>
  <si>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</si>
  <si>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</si>
  <si>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</si>
  <si>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</si>
  <si>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</si>
  <si>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</si>
  <si>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</si>
  <si>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</si>
  <si>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</si>
  <si>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</si>
  <si>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</si>
  <si>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</si>
  <si>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</si>
  <si>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</si>
  <si>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</si>
  <si>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</si>
  <si>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</si>
  <si>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</si>
  <si>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</si>
  <si>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</si>
  <si>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</si>
  <si>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</si>
  <si>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</si>
  <si>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</si>
  <si>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</si>
  <si>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</si>
  <si>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</si>
  <si>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</si>
  <si>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</si>
  <si>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</si>
  <si>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</si>
  <si>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</si>
  <si>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</si>
  <si>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</si>
  <si>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</si>
  <si>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</si>
  <si>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</si>
  <si>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</si>
  <si>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</si>
  <si>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</si>
  <si>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</si>
  <si>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</si>
  <si>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</si>
  <si>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</si>
  <si>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</si>
  <si>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</si>
  <si>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</si>
  <si>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</si>
  <si>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</si>
  <si>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</si>
  <si>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</si>
  <si>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</si>
  <si>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</si>
  <si>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</si>
  <si>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</si>
  <si>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</si>
  <si>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</si>
  <si>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</si>
  <si>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</si>
  <si>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</si>
  <si>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</si>
  <si>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</si>
  <si>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</si>
  <si>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</si>
  <si>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</si>
  <si>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</si>
  <si>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</si>
  <si>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</si>
  <si>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</si>
  <si>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</si>
  <si>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</si>
  <si>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</si>
  <si>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</si>
  <si>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</si>
  <si>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</si>
  <si>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</si>
  <si>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</si>
  <si>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</si>
  <si>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</si>
  <si>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</si>
  <si>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</si>
  <si>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</si>
  <si>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</si>
  <si>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</si>
  <si>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</si>
  <si>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</si>
  <si>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</si>
  <si>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</si>
  <si>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</si>
  <si>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</si>
  <si>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</si>
  <si>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</si>
  <si>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</si>
  <si>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</si>
  <si>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</si>
  <si>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</si>
  <si>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</si>
  <si>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</si>
  <si>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</si>
  <si>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</si>
  <si>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</si>
  <si>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</si>
  <si>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</si>
  <si>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</si>
  <si>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</si>
  <si>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</si>
  <si>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</si>
  <si>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</si>
  <si>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</si>
  <si>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</si>
  <si>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</si>
  <si>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</si>
  <si>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</si>
  <si>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</si>
  <si>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</si>
  <si>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</si>
  <si>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</si>
  <si>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</si>
  <si>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</si>
  <si>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</si>
  <si>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</si>
  <si>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</si>
  <si>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</si>
  <si>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</si>
  <si>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</si>
  <si>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</si>
  <si>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</si>
  <si>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</si>
  <si>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</si>
  <si>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</si>
  <si>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</si>
  <si>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</si>
  <si>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</si>
  <si>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</si>
  <si>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</si>
  <si>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</si>
  <si>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</si>
  <si>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</si>
  <si>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</si>
  <si>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</si>
  <si>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</si>
  <si>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</si>
  <si>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</si>
  <si>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</si>
  <si>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</si>
  <si>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</si>
  <si>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</si>
  <si>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</si>
  <si>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</si>
  <si>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</si>
  <si>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</si>
  <si>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</si>
  <si>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</si>
  <si>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</si>
  <si>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</si>
  <si>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</si>
  <si>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</si>
  <si>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</si>
  <si>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</si>
  <si>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</si>
  <si>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</si>
  <si>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</si>
  <si>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</si>
  <si>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</si>
  <si>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</si>
  <si>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</si>
  <si>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</si>
  <si>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</si>
  <si>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</si>
  <si>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</si>
  <si>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</si>
  <si>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</si>
  <si>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</si>
  <si>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</si>
  <si>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</si>
  <si>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</si>
  <si>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</si>
  <si>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</si>
  <si>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</si>
  <si>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</si>
  <si>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</si>
  <si>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</si>
  <si>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</si>
  <si>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</si>
  <si>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</si>
  <si>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</si>
  <si>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</si>
  <si>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</si>
  <si>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</si>
  <si>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</si>
  <si>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</si>
  <si>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</si>
  <si>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</si>
  <si>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</si>
  <si>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</si>
  <si>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</si>
  <si>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</si>
  <si>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</si>
  <si>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</si>
  <si>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</si>
  <si>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</si>
  <si>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</si>
  <si>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</si>
  <si>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</si>
  <si>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</si>
  <si>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</si>
  <si>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</si>
  <si>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</si>
  <si>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</si>
  <si>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</si>
  <si>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</si>
  <si>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</si>
  <si>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</si>
  <si>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</si>
  <si>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</si>
  <si>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</si>
  <si>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</si>
  <si>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</si>
  <si>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</si>
  <si>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</si>
  <si>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</si>
  <si>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</si>
  <si>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</si>
  <si>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</si>
  <si>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</si>
  <si>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</si>
  <si>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</si>
  <si>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</si>
  <si>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</si>
  <si>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</si>
  <si>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</si>
  <si>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</si>
  <si>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</si>
  <si>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</si>
  <si>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</si>
  <si>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</si>
  <si>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</si>
  <si>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</si>
  <si>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</si>
  <si>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</si>
  <si>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</si>
  <si>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</si>
  <si>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</si>
  <si>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</si>
  <si>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</si>
  <si>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</si>
  <si>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</si>
  <si>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</si>
  <si>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</si>
  <si>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</si>
  <si>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</si>
  <si>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</si>
  <si>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</si>
  <si>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</si>
  <si>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</si>
  <si>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</si>
  <si>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</si>
  <si>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</si>
  <si>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</si>
  <si>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</si>
  <si>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</si>
  <si>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</si>
  <si>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</si>
  <si>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</si>
  <si>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</si>
  <si>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</si>
  <si>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</si>
  <si>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</si>
  <si>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</si>
  <si>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</si>
  <si>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</si>
  <si>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</si>
  <si>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</si>
  <si>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</si>
  <si>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</si>
  <si>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</si>
  <si>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</si>
  <si>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</si>
  <si>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</si>
  <si>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</si>
  <si>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</si>
  <si>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</si>
  <si>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</si>
  <si>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</si>
  <si>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</si>
  <si>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</si>
  <si>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</si>
  <si>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</si>
  <si>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</si>
  <si>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</si>
  <si>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</si>
  <si>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</si>
  <si>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</si>
  <si>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</si>
  <si>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</si>
  <si>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</si>
  <si>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</si>
  <si>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</si>
  <si>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</si>
  <si>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</si>
  <si>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</si>
  <si>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</si>
  <si>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</si>
  <si>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</si>
  <si>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</si>
  <si>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</si>
  <si>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</si>
  <si>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</si>
  <si>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</si>
  <si>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</si>
  <si>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</si>
  <si>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</si>
  <si>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</si>
  <si>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</si>
  <si>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</si>
  <si>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</si>
  <si>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</si>
  <si>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</si>
  <si>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</si>
  <si>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</si>
  <si>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</si>
  <si>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</si>
  <si>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</si>
  <si>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</si>
  <si>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</si>
  <si>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</si>
  <si>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</si>
  <si>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</si>
  <si>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</si>
  <si>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</si>
  <si>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</si>
  <si>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</si>
  <si>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</si>
  <si>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</si>
  <si>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</si>
  <si>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</si>
  <si>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</si>
  <si>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</si>
  <si>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</si>
  <si>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</si>
  <si>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</si>
  <si>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</si>
  <si>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</si>
  <si>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</si>
  <si>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</si>
  <si>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</si>
  <si>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</si>
  <si>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</si>
  <si>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</si>
  <si>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</si>
  <si>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</si>
  <si>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</si>
  <si>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</si>
  <si>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</si>
  <si>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</si>
  <si>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</si>
  <si>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</si>
  <si>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</si>
  <si>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</si>
  <si>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</si>
  <si>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</si>
  <si>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</si>
  <si>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</si>
  <si>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</si>
  <si>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</si>
  <si>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</si>
  <si>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</si>
  <si>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</si>
  <si>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</si>
  <si>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</si>
  <si>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</si>
  <si>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</si>
  <si>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</si>
  <si>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</si>
  <si>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</si>
  <si>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</si>
  <si>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</si>
  <si>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</si>
  <si>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</si>
  <si>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</si>
  <si>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</si>
  <si>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</si>
  <si>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</si>
  <si>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</si>
  <si>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</si>
  <si>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</si>
  <si>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</si>
  <si>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</si>
  <si>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</si>
  <si>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</si>
  <si>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</si>
  <si>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</si>
  <si>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</si>
  <si>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</si>
  <si>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</si>
  <si>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</si>
  <si>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</si>
  <si>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</si>
  <si>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</si>
  <si>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</si>
  <si>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</si>
  <si>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</si>
  <si>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</si>
  <si>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</si>
  <si>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</si>
  <si>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</si>
  <si>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</si>
  <si>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</si>
  <si>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</si>
  <si>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</si>
  <si>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</si>
  <si>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</si>
  <si>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</si>
  <si>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</si>
  <si>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</si>
  <si>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</si>
  <si>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</si>
  <si>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</si>
  <si>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</si>
  <si>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</si>
  <si>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</si>
  <si>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</si>
  <si>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</si>
  <si>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</si>
  <si>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</si>
  <si>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</si>
  <si>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</si>
  <si>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</si>
  <si>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</si>
  <si>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</si>
  <si>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</si>
  <si>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</si>
  <si>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</si>
  <si>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</si>
  <si>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</si>
  <si>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</si>
  <si>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</si>
  <si>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</si>
  <si>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</si>
  <si>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</si>
  <si>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</si>
  <si>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</si>
  <si>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</si>
  <si>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</si>
  <si>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</si>
  <si>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</si>
  <si>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</si>
  <si>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</si>
  <si>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</si>
  <si>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</si>
  <si>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</si>
  <si>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</si>
  <si>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</si>
  <si>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</si>
  <si>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</si>
  <si>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</si>
  <si>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</si>
  <si>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</si>
  <si>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</si>
  <si>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</si>
  <si>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</si>
  <si>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</si>
  <si>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</si>
  <si>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</si>
  <si>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</si>
  <si>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</si>
  <si>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</si>
  <si>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</si>
  <si>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</si>
  <si>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</si>
  <si>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</si>
  <si>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</si>
  <si>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</si>
  <si>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</si>
  <si>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</si>
  <si>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</si>
  <si>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</si>
  <si>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</si>
  <si>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</si>
  <si>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</si>
  <si>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</si>
  <si>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</si>
  <si>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</si>
  <si>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</si>
  <si>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</si>
  <si>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</si>
  <si>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</si>
  <si>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</si>
  <si>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</si>
  <si>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</si>
  <si>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</si>
  <si>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</si>
  <si>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</si>
  <si>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</si>
  <si>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</si>
  <si>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</si>
  <si>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</si>
  <si>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</si>
  <si>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</si>
  <si>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</si>
  <si>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</si>
  <si>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</si>
  <si>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</si>
  <si>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</si>
  <si>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</si>
  <si>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</si>
  <si>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</si>
  <si>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</si>
  <si>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</si>
  <si>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</si>
  <si>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</si>
  <si>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</si>
  <si>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</si>
  <si>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</si>
  <si>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</si>
  <si>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</si>
  <si>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</si>
  <si>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</si>
  <si>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</si>
  <si>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</si>
  <si>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</si>
  <si>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</si>
  <si>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</si>
  <si>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</si>
  <si>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</si>
  <si>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</si>
  <si>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</si>
  <si>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</si>
  <si>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</si>
  <si>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</si>
  <si>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</si>
  <si>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</si>
  <si>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</si>
  <si>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</si>
  <si>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</si>
  <si>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</si>
  <si>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</si>
  <si>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</si>
  <si>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</si>
  <si>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</si>
  <si>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</si>
  <si>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</si>
  <si>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</si>
  <si>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</si>
  <si>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</si>
  <si>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</si>
  <si>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</si>
  <si>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</si>
  <si>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</si>
  <si>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</si>
  <si>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</si>
  <si>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</si>
  <si>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</si>
  <si>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</si>
  <si>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</si>
  <si>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</si>
  <si>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</si>
  <si>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</si>
  <si>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</si>
  <si>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</si>
  <si>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</si>
  <si>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</si>
  <si>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</si>
  <si>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</si>
  <si>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</si>
  <si>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</si>
  <si>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</si>
  <si>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</si>
  <si>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</si>
  <si>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</si>
  <si>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</si>
  <si>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</si>
  <si>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</si>
  <si>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</si>
  <si>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</si>
  <si>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</si>
  <si>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</si>
  <si>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</si>
  <si>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</si>
  <si>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</si>
  <si>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</si>
  <si>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</si>
  <si>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</si>
  <si>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</si>
  <si>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</si>
  <si>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</si>
  <si>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</si>
  <si>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</si>
  <si>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</si>
  <si>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</si>
  <si>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</si>
  <si>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</si>
  <si>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</si>
  <si>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</si>
  <si>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</si>
  <si>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</si>
  <si>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</si>
  <si>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</si>
  <si>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</si>
  <si>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</si>
  <si>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</si>
  <si>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</si>
  <si>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</si>
  <si>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</si>
  <si>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</si>
  <si>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</si>
  <si>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</si>
  <si>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</si>
  <si>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</si>
  <si>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</si>
  <si>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</si>
  <si>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</si>
  <si>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</si>
  <si>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</si>
  <si>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</si>
  <si>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</si>
  <si>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</si>
  <si>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</si>
  <si>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</si>
  <si>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</si>
  <si>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</si>
  <si>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</si>
  <si>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</si>
  <si>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</si>
  <si>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</si>
  <si>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</si>
  <si>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</si>
  <si>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</si>
  <si>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</si>
  <si>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</si>
  <si>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</si>
  <si>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</si>
  <si>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</si>
  <si>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</si>
  <si>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</si>
  <si>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</si>
  <si>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</si>
  <si>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</si>
  <si>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</si>
  <si>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</si>
  <si>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</si>
  <si>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</si>
  <si>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</si>
  <si>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</si>
  <si>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</si>
  <si>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</si>
  <si>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</si>
  <si>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</si>
  <si>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</si>
  <si>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</si>
  <si>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</si>
  <si>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</si>
  <si>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</si>
  <si>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</si>
  <si>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</si>
  <si>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</si>
  <si>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</si>
  <si>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</si>
  <si>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</si>
  <si>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</si>
  <si>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</si>
  <si>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</si>
  <si>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</si>
  <si>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</si>
  <si>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</si>
  <si>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</si>
  <si>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</si>
  <si>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</si>
  <si>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</si>
  <si>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</si>
  <si>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</si>
  <si>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</si>
  <si>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</si>
  <si>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</si>
  <si>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</si>
  <si>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</si>
  <si>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</si>
  <si>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</si>
  <si>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</si>
  <si>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</si>
  <si>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</si>
  <si>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</si>
  <si>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</si>
  <si>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</si>
  <si>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</si>
  <si>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</si>
  <si>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</si>
  <si>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</si>
  <si>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</si>
  <si>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</si>
  <si>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</si>
  <si>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</si>
  <si>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</si>
  <si>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</si>
  <si>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</si>
  <si>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</si>
  <si>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</si>
  <si>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</si>
  <si>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</si>
  <si>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</si>
  <si>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</si>
  <si>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</si>
  <si>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</si>
  <si>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</si>
  <si>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</si>
  <si>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</si>
  <si>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</si>
  <si>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</si>
  <si>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</si>
  <si>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</si>
  <si>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</si>
  <si>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</si>
  <si>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</si>
  <si>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</si>
  <si>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</si>
  <si>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</si>
  <si>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</si>
  <si>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</si>
  <si>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</si>
  <si>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</si>
  <si>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</si>
  <si>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</si>
  <si>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</si>
  <si>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</si>
  <si>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</si>
  <si>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</si>
  <si>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</si>
  <si>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</si>
  <si>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</si>
  <si>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</si>
  <si>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</si>
  <si>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</si>
  <si>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</si>
  <si>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</si>
  <si>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</si>
  <si>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</si>
  <si>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</si>
  <si>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</si>
  <si>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</si>
  <si>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</si>
  <si>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</si>
  <si>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</si>
  <si>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</si>
  <si>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</si>
  <si>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</si>
  <si>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</si>
  <si>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</si>
  <si>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</si>
  <si>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</si>
  <si>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</si>
  <si>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</si>
  <si>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</si>
  <si>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</si>
  <si>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</si>
  <si>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</si>
  <si>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</si>
  <si>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</si>
  <si>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</si>
  <si>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</si>
  <si>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</si>
  <si>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</si>
  <si>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</si>
  <si>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</si>
  <si>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</si>
  <si>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</si>
  <si>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</si>
  <si>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</si>
  <si>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</si>
  <si>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</si>
  <si>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</si>
  <si>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</si>
  <si>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</si>
  <si>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</si>
  <si>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</si>
  <si>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</si>
  <si>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</si>
  <si>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</si>
  <si>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</si>
  <si>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</si>
  <si>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</si>
  <si>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</si>
  <si>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</si>
  <si>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</si>
  <si>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</si>
  <si>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</si>
  <si>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</si>
  <si>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</si>
  <si>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</si>
  <si>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</si>
  <si>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</si>
  <si>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</si>
  <si>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</si>
  <si>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</si>
  <si>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</si>
  <si>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</si>
  <si>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</si>
  <si>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</si>
  <si>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</si>
  <si>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</si>
  <si>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</si>
  <si>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</si>
  <si>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</si>
  <si>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</si>
  <si>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</si>
  <si>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</si>
  <si>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</si>
  <si>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</si>
  <si>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</si>
  <si>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</si>
  <si>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</si>
  <si>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</si>
  <si>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</si>
  <si>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</si>
  <si>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</si>
  <si>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</si>
  <si>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</si>
  <si>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</si>
  <si>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</si>
  <si>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</si>
  <si>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</si>
  <si>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</si>
  <si>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</si>
  <si>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</si>
  <si>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</si>
  <si>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</si>
  <si>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</si>
  <si>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</si>
  <si>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</si>
  <si>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</si>
  <si>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</si>
  <si>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</si>
  <si>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</si>
  <si>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</si>
  <si>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</si>
  <si>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</si>
  <si>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</si>
  <si>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</si>
  <si>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</si>
  <si>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</si>
  <si>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</si>
  <si>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</si>
  <si>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</si>
  <si>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</si>
  <si>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</si>
  <si>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</si>
  <si>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</si>
  <si>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</si>
  <si>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</si>
  <si>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</si>
  <si>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</si>
  <si>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</si>
  <si>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</si>
  <si>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</si>
  <si>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</si>
  <si>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</si>
  <si>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</si>
  <si>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</si>
  <si>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</si>
  <si>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</si>
  <si>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</si>
  <si>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</si>
  <si>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</si>
  <si>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</si>
  <si>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</si>
  <si>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</si>
  <si>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</si>
  <si>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</si>
  <si>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</si>
  <si>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</si>
  <si>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</si>
  <si>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</si>
  <si>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</si>
  <si>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</si>
  <si>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</si>
  <si>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</si>
  <si>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</si>
  <si>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</si>
  <si>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</si>
  <si>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</si>
  <si>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</si>
  <si>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</si>
  <si>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</si>
  <si>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</si>
  <si>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</si>
  <si>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</si>
  <si>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</si>
  <si>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</si>
  <si>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</si>
  <si>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</si>
  <si>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</si>
  <si>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</si>
  <si>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</si>
  <si>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</si>
  <si>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</si>
  <si>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</si>
  <si>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</si>
  <si>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</si>
  <si>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</si>
  <si>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</si>
  <si>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</si>
  <si>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</si>
  <si>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</si>
  <si>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</si>
  <si>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</si>
  <si>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</si>
  <si>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</si>
  <si>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</si>
  <si>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</si>
  <si>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</si>
  <si>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</si>
  <si>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</si>
  <si>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</si>
  <si>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</si>
  <si>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</si>
  <si>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</si>
  <si>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</si>
  <si>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</si>
  <si>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</si>
  <si>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</si>
  <si>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</si>
  <si>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</si>
  <si>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</si>
  <si>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</si>
  <si>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</si>
  <si>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</si>
  <si>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</si>
  <si>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</si>
  <si>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</si>
  <si>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</si>
  <si>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</si>
  <si>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</si>
  <si>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</si>
  <si>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</si>
  <si>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</si>
  <si>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</si>
  <si>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</si>
  <si>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</si>
  <si>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</si>
  <si>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</si>
  <si>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</si>
  <si>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</si>
  <si>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</si>
  <si>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</si>
  <si>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</si>
  <si>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</si>
  <si>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</si>
  <si>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</si>
  <si>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</si>
  <si>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</si>
  <si>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</si>
  <si>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</si>
  <si>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</si>
  <si>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</si>
  <si>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</si>
  <si>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</si>
  <si>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</si>
  <si>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</si>
  <si>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</si>
  <si>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</si>
  <si>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</si>
  <si>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</si>
  <si>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</si>
  <si>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</si>
  <si>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</si>
  <si>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</si>
  <si>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</si>
  <si>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</si>
  <si>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</si>
  <si>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</si>
  <si>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</si>
  <si>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</si>
  <si>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</si>
  <si>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</si>
  <si>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</si>
  <si>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</si>
  <si>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</si>
  <si>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</si>
  <si>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</si>
  <si>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</si>
  <si>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</si>
  <si>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</si>
  <si>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</si>
  <si>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</si>
  <si>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</si>
  <si>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</si>
  <si>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</si>
  <si>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</si>
  <si>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</si>
  <si>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</si>
  <si>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</si>
  <si>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</si>
  <si>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</si>
  <si>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</si>
  <si>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</si>
  <si>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</si>
  <si>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</si>
  <si>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</si>
  <si>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</si>
  <si>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</si>
  <si>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</si>
  <si>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</si>
  <si>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</si>
  <si>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</si>
  <si>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</si>
  <si>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</si>
  <si>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</si>
  <si>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</si>
  <si>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</si>
  <si>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</si>
  <si>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</si>
  <si>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</si>
  <si>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</si>
  <si>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</si>
  <si>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</si>
  <si>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</si>
  <si>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</si>
  <si>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</si>
  <si>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</si>
  <si>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</si>
  <si>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</si>
  <si>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</si>
  <si>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</si>
  <si>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</si>
  <si>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</si>
  <si>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</si>
  <si>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</si>
  <si>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</si>
  <si>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</si>
  <si>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</si>
  <si>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</si>
  <si>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</si>
  <si>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</si>
  <si>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</si>
  <si>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</si>
  <si>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</si>
  <si>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</si>
  <si>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</si>
  <si>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</si>
  <si>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</si>
  <si>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</si>
  <si>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</si>
  <si>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</si>
  <si>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</si>
  <si>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</si>
  <si>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</si>
  <si>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</si>
  <si>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</si>
  <si>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</si>
  <si>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</si>
  <si>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</si>
  <si>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</si>
  <si>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</si>
  <si>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</si>
  <si>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</si>
  <si>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</si>
  <si>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</si>
  <si>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</si>
  <si>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</si>
  <si>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</si>
  <si>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</si>
  <si>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</si>
  <si>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</si>
  <si>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</si>
  <si>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</si>
  <si>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</si>
  <si>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</si>
  <si>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</si>
  <si>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</si>
  <si>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</si>
  <si>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</si>
  <si>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</si>
  <si>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</si>
  <si>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</si>
  <si>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</si>
  <si>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</si>
  <si>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</si>
  <si>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</si>
  <si>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</si>
  <si>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</si>
  <si>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</si>
  <si>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</si>
  <si>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</si>
  <si>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</si>
  <si>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</si>
  <si>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</si>
  <si>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</si>
  <si>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</si>
  <si>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</si>
  <si>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</si>
  <si>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</si>
  <si>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</si>
  <si>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</si>
  <si>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</si>
  <si>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</si>
  <si>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</si>
  <si>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</si>
  <si>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</si>
  <si>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</si>
  <si>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</si>
  <si>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</si>
  <si>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</si>
  <si>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</si>
  <si>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</si>
  <si>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</si>
  <si>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</si>
  <si>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</si>
  <si>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</si>
  <si>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</si>
  <si>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</si>
  <si>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</si>
  <si>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</si>
  <si>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</si>
  <si>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</si>
  <si>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</si>
  <si>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</si>
  <si>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</si>
  <si>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</si>
  <si>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</si>
  <si>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</si>
  <si>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</si>
  <si>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</si>
  <si>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</si>
  <si>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</si>
  <si>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</si>
  <si>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</si>
  <si>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</si>
  <si>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</si>
  <si>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</si>
  <si>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</si>
  <si>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</si>
  <si>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</si>
  <si>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</si>
  <si>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</si>
  <si>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</si>
  <si>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</si>
  <si>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</si>
  <si>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</si>
  <si>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</si>
  <si>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</si>
  <si>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</si>
  <si>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</si>
  <si>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</si>
  <si>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</si>
  <si>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</si>
  <si>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</si>
  <si>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</si>
  <si>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</si>
  <si>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</si>
  <si>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</si>
  <si>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</si>
  <si>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</si>
  <si>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</si>
  <si>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</si>
  <si>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</si>
  <si>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</si>
  <si>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</si>
  <si>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</si>
  <si>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</si>
  <si>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</si>
  <si>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</si>
  <si>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</si>
  <si>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</si>
  <si>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</si>
  <si>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</si>
  <si>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</si>
  <si>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</si>
  <si>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</si>
  <si>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</si>
  <si>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</si>
  <si>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</si>
  <si>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</si>
  <si>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</si>
  <si>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</si>
  <si>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</si>
  <si>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</si>
  <si>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</si>
  <si>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</si>
  <si>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</si>
  <si>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</si>
  <si>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</si>
  <si>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</si>
  <si>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</si>
  <si>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</si>
  <si>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</si>
  <si>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</si>
  <si>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</si>
  <si>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</si>
  <si>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</si>
  <si>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</si>
  <si>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</si>
  <si>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</si>
  <si>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</si>
  <si>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</si>
  <si>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</si>
  <si>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</si>
  <si>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</si>
  <si>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</si>
  <si>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</si>
  <si>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</si>
  <si>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</si>
  <si>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</si>
  <si>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</si>
  <si>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</si>
  <si>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</si>
  <si>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</si>
  <si>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</si>
  <si>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</si>
  <si>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</si>
  <si>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</si>
  <si>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</si>
  <si>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</si>
  <si>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</si>
  <si>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</si>
  <si>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</si>
  <si>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</si>
  <si>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</si>
  <si>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</si>
  <si>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</si>
  <si>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</si>
  <si>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</si>
  <si>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</si>
  <si>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</si>
  <si>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</si>
  <si>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</si>
  <si>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</si>
  <si>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</si>
  <si>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</si>
  <si>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</si>
  <si>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</si>
  <si>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</si>
  <si>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</si>
  <si>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</si>
  <si>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</si>
  <si>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</si>
  <si>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</si>
  <si>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</si>
  <si>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</si>
  <si>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</si>
  <si>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</si>
  <si>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</si>
  <si>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</si>
  <si>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</si>
  <si>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</si>
  <si>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</si>
  <si>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</si>
  <si>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</si>
  <si>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</si>
  <si>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</si>
  <si>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</si>
  <si>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</si>
  <si>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</si>
  <si>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</si>
  <si>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</si>
  <si>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</si>
  <si>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</si>
  <si>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</si>
  <si>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</si>
  <si>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</si>
  <si>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</si>
  <si>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</si>
  <si>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</si>
  <si>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</si>
  <si>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</si>
  <si>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</si>
  <si>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</si>
  <si>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</si>
  <si>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</si>
  <si>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</si>
  <si>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</si>
  <si>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</si>
  <si>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</si>
  <si>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</si>
  <si>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</si>
  <si>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</si>
  <si>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</si>
  <si>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</si>
  <si>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</si>
  <si>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</si>
  <si>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</si>
  <si>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</si>
  <si>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</si>
  <si>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</si>
  <si>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</si>
  <si>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</si>
  <si>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</si>
  <si>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</si>
  <si>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</si>
  <si>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</si>
  <si>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</si>
  <si>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</si>
  <si>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</si>
  <si>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</si>
  <si>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</si>
  <si>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</si>
  <si>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</si>
  <si>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</si>
  <si>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</si>
  <si>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</si>
  <si>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</si>
  <si>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</si>
  <si>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</si>
  <si>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</si>
  <si>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</si>
  <si>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</si>
  <si>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</si>
  <si>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</si>
  <si>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</si>
  <si>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</si>
  <si>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</si>
  <si>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</si>
  <si>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</si>
  <si>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</si>
  <si>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</si>
  <si>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</si>
  <si>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</si>
  <si>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</si>
  <si>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</si>
  <si>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</si>
  <si>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</si>
  <si>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</si>
  <si>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</si>
  <si>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</si>
  <si>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</si>
  <si>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</si>
  <si>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</si>
  <si>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</si>
  <si>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</si>
  <si>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</si>
  <si>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</si>
  <si>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</si>
  <si>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</si>
  <si>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</si>
  <si>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</si>
  <si>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</si>
  <si>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</si>
  <si>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</si>
  <si>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</si>
  <si>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</si>
  <si>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</si>
  <si>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</si>
  <si>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</si>
  <si>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</si>
  <si>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</si>
  <si>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</si>
  <si>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</si>
  <si>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</si>
  <si>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</si>
  <si>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</si>
  <si>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</si>
  <si>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</si>
  <si>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</si>
  <si>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</si>
  <si>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</si>
  <si>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</si>
  <si>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</si>
  <si>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</si>
  <si>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</si>
  <si>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</si>
  <si>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</si>
  <si>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</si>
  <si>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</si>
  <si>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</si>
  <si>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</si>
  <si>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</si>
  <si>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</si>
  <si>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</si>
  <si>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</si>
  <si>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</si>
  <si>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</si>
  <si>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</si>
  <si>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</si>
  <si>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</si>
  <si>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</si>
  <si>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</si>
  <si>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</si>
  <si>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</si>
  <si>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</si>
  <si>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</si>
  <si>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</si>
  <si>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</si>
  <si>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</si>
  <si>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</si>
  <si>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</si>
  <si>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</si>
  <si>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</si>
  <si>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</si>
  <si>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</si>
  <si>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</si>
  <si>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</si>
  <si>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</si>
  <si>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</si>
  <si>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</si>
  <si>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</si>
  <si>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</si>
  <si>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</si>
  <si>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</si>
  <si>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</si>
  <si>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</si>
  <si>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</si>
  <si>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</si>
  <si>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</si>
  <si>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</si>
  <si>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</si>
  <si>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</si>
  <si>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</si>
  <si>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</si>
  <si>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</si>
  <si>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</si>
  <si>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</si>
  <si>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</si>
  <si>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</si>
  <si>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</si>
  <si>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</si>
  <si>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</si>
  <si>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</si>
  <si>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</si>
  <si>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</si>
  <si>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</si>
  <si>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</si>
  <si>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</si>
  <si>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</si>
  <si>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</si>
  <si>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</si>
  <si>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</si>
  <si>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</si>
  <si>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</si>
  <si>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</si>
  <si>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</si>
  <si>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</si>
  <si>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</si>
  <si>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</si>
  <si>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</si>
  <si>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</si>
  <si>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</si>
  <si>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</si>
  <si>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</si>
  <si>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</si>
  <si>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</si>
  <si>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</si>
  <si>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</si>
  <si>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</si>
  <si>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</si>
  <si>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</si>
  <si>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</si>
  <si>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</si>
  <si>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</si>
  <si>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</si>
  <si>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</si>
  <si>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</si>
  <si>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</si>
  <si>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</si>
  <si>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</si>
  <si>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</si>
  <si>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</si>
  <si>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</si>
  <si>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</si>
  <si>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</si>
  <si>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</si>
  <si>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</si>
  <si>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</si>
  <si>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</si>
  <si>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</si>
  <si>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</si>
  <si>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</si>
  <si>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</si>
  <si>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</si>
  <si>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</si>
  <si>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</si>
  <si>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</si>
  <si>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</si>
  <si>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</si>
  <si>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</si>
  <si>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</si>
  <si>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</si>
  <si>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</si>
  <si>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</si>
  <si>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</si>
  <si>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</si>
  <si>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</si>
  <si>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</si>
  <si>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</si>
  <si>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</si>
  <si>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</si>
  <si>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</si>
  <si>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</si>
  <si>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</si>
  <si>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</si>
  <si>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</si>
  <si>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</si>
  <si>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</si>
  <si>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</si>
  <si>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</si>
  <si>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</si>
  <si>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</si>
  <si>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</si>
  <si>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</si>
  <si>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</si>
  <si>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</si>
  <si>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</si>
  <si>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</si>
  <si>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</si>
  <si>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</si>
  <si>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</si>
  <si>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</si>
  <si>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</si>
  <si>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</si>
  <si>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</si>
  <si>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</si>
  <si>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</si>
  <si>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</si>
  <si>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</si>
  <si>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</si>
  <si>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</si>
  <si>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</si>
  <si>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</si>
  <si>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</si>
  <si>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</si>
  <si>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</si>
  <si>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</si>
  <si>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</si>
  <si>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</si>
  <si>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</si>
  <si>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</si>
  <si>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</si>
  <si>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</si>
  <si>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</si>
  <si>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</si>
  <si>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</si>
  <si>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</si>
  <si>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</si>
  <si>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</si>
  <si>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</si>
  <si>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</si>
  <si>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</si>
  <si>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</si>
  <si>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</si>
  <si>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</si>
  <si>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</si>
  <si>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</si>
  <si>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</si>
  <si>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</si>
  <si>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</si>
  <si>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</si>
  <si>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</si>
  <si>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</si>
  <si>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</si>
  <si>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</si>
  <si>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</si>
  <si>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</si>
  <si>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</si>
  <si>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</si>
  <si>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</si>
  <si>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</si>
  <si>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</si>
  <si>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</si>
  <si>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</si>
  <si>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</si>
  <si>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</si>
  <si>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</si>
  <si>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</si>
  <si>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</si>
  <si>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</si>
  <si>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</si>
  <si>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</si>
  <si>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</si>
  <si>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</si>
  <si>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</si>
  <si>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</si>
  <si>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</si>
  <si>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</si>
  <si>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</si>
  <si>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</si>
  <si>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</si>
  <si>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</si>
  <si>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</si>
  <si>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</si>
  <si>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</si>
  <si>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</si>
  <si>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</si>
  <si>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</si>
  <si>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</si>
  <si>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</si>
  <si>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</si>
  <si>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</si>
  <si>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</si>
  <si>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</si>
  <si>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</si>
  <si>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</si>
  <si>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</si>
  <si>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</si>
  <si>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</si>
  <si>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</si>
  <si>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</si>
  <si>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</si>
  <si>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</si>
  <si>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</si>
  <si>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</si>
  <si>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</si>
  <si>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</si>
  <si>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</si>
  <si>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</si>
  <si>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</si>
  <si>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</si>
  <si>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</si>
  <si>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</si>
  <si>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</si>
  <si>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</si>
  <si>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</si>
  <si>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</si>
  <si>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</si>
  <si>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</si>
  <si>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</si>
  <si>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</si>
  <si>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</si>
  <si>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</si>
  <si>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</si>
  <si>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</si>
  <si>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</si>
  <si>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</si>
  <si>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</si>
  <si>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</si>
  <si>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</si>
  <si>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</si>
  <si>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</si>
  <si>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</si>
  <si>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</si>
  <si>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</si>
  <si>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</si>
  <si>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</si>
  <si>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</si>
  <si>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</si>
  <si>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</si>
  <si>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</si>
  <si>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</si>
  <si>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</si>
  <si>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</si>
  <si>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</si>
  <si>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</si>
  <si>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</si>
  <si>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</si>
  <si>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</si>
  <si>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</si>
  <si>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</si>
  <si>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</si>
  <si>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</si>
  <si>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</si>
  <si>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</si>
  <si>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</si>
  <si>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</si>
  <si>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</si>
  <si>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</si>
  <si>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</si>
  <si>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</si>
  <si>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</si>
  <si>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</si>
  <si>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</si>
  <si>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</si>
  <si>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</si>
  <si>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</si>
  <si>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</si>
  <si>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</si>
  <si>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</si>
  <si>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</si>
  <si>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</si>
  <si>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</si>
  <si>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</si>
  <si>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</si>
  <si>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</si>
  <si>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</si>
  <si>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</si>
  <si>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</si>
  <si>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</si>
  <si>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</si>
  <si>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</si>
  <si>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</si>
  <si>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</si>
  <si>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</si>
  <si>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</si>
  <si>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</si>
  <si>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</si>
  <si>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</si>
  <si>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</si>
  <si>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</si>
  <si>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</si>
  <si>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</si>
  <si>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</si>
  <si>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</si>
  <si>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</si>
  <si>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</si>
  <si>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</si>
  <si>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</si>
  <si>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</si>
  <si>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</si>
  <si>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</si>
  <si>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</si>
  <si>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</si>
  <si>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</si>
  <si>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</si>
  <si>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</si>
  <si>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</si>
  <si>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</si>
  <si>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</si>
  <si>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</si>
  <si>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</si>
  <si>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</si>
  <si>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</si>
  <si>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</si>
  <si>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</si>
  <si>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</si>
  <si>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</si>
  <si>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</si>
  <si>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</si>
  <si>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</si>
  <si>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</si>
  <si>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</si>
  <si>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</si>
  <si>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</si>
  <si>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</si>
  <si>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</si>
  <si>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</si>
  <si>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</si>
  <si>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</si>
  <si>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</si>
  <si>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</si>
  <si>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</si>
  <si>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</si>
  <si>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</si>
  <si>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</si>
  <si>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</si>
  <si>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</si>
  <si>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</si>
  <si>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</si>
  <si>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</si>
  <si>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</si>
  <si>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</si>
  <si>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</si>
  <si>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</si>
  <si>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</si>
  <si>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</si>
  <si>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</si>
  <si>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</si>
  <si>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</si>
  <si>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</si>
  <si>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</si>
  <si>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</si>
  <si>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</si>
  <si>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</si>
  <si>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</si>
  <si>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</si>
  <si>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</si>
  <si>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</si>
  <si>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</si>
  <si>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</si>
  <si>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</si>
  <si>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</si>
  <si>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</si>
  <si>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</si>
  <si>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</si>
  <si>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</si>
  <si>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</si>
  <si>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</si>
  <si>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</si>
  <si>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</si>
  <si>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</si>
  <si>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</si>
  <si>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</si>
  <si>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</si>
  <si>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</si>
  <si>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</si>
  <si>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</si>
  <si>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</si>
  <si>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</si>
  <si>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</si>
  <si>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</si>
  <si>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</si>
  <si>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</si>
  <si>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</si>
  <si>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</si>
  <si>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</si>
  <si>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</si>
  <si>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</si>
  <si>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</si>
  <si>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</si>
  <si>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</si>
  <si>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</si>
  <si>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</si>
  <si>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</si>
  <si>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</si>
  <si>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</si>
  <si>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</si>
  <si>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</si>
  <si>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</si>
  <si>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</si>
  <si>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</si>
  <si>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</si>
  <si>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</si>
  <si>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</si>
  <si>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</si>
  <si>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</si>
  <si>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</si>
  <si>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</si>
  <si>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</si>
  <si>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</si>
  <si>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</si>
  <si>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</si>
  <si>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</si>
  <si>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</si>
  <si>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</si>
  <si>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</si>
  <si>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</si>
  <si>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</si>
  <si>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</si>
  <si>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</si>
  <si>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</si>
  <si>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</si>
  <si>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</si>
  <si>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</si>
  <si>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</si>
  <si>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</si>
  <si>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</si>
  <si>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</si>
  <si>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</si>
  <si>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</si>
  <si>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</si>
  <si>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</si>
  <si>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</si>
  <si>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</si>
  <si>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</si>
  <si>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</si>
  <si>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</si>
  <si>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</si>
  <si>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</si>
  <si>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</si>
  <si>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</si>
  <si>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</si>
  <si>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</si>
  <si>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</si>
  <si>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</si>
  <si>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</si>
  <si>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</si>
  <si>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</si>
  <si>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</si>
  <si>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</si>
  <si>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</si>
  <si>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</si>
  <si>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</si>
  <si>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</si>
  <si>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</si>
  <si>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</si>
  <si>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</si>
  <si>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</si>
  <si>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</si>
  <si>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</si>
  <si>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</si>
  <si>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</si>
  <si>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</si>
  <si>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</si>
  <si>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</si>
  <si>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</si>
  <si>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</si>
  <si>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</si>
  <si>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</si>
  <si>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</si>
  <si>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</si>
  <si>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</si>
  <si>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</si>
  <si>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</si>
  <si>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</si>
  <si>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</si>
  <si>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</si>
  <si>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</si>
  <si>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</si>
  <si>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</si>
  <si>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</si>
  <si>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</si>
  <si>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</si>
  <si>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</si>
  <si>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</si>
  <si>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</si>
  <si>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</si>
  <si>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</si>
  <si>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</si>
  <si>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</si>
  <si>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</si>
  <si>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</si>
  <si>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</si>
  <si>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</si>
  <si>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</si>
  <si>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</si>
  <si>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</si>
  <si>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</si>
  <si>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</si>
  <si>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</si>
  <si>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</si>
  <si>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</si>
  <si>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</si>
  <si>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</si>
  <si>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</si>
  <si>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</si>
  <si>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</si>
  <si>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</si>
  <si>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</si>
  <si>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</si>
  <si>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</si>
  <si>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</si>
  <si>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</si>
  <si>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</si>
  <si>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</si>
  <si>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</si>
  <si>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</si>
  <si>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</si>
  <si>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</si>
  <si>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</si>
  <si>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</si>
  <si>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</si>
  <si>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</si>
  <si>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</si>
  <si>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</si>
  <si>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</si>
  <si>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</si>
  <si>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</si>
  <si>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</si>
  <si>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</si>
  <si>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</si>
  <si>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</si>
  <si>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</si>
  <si>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</si>
  <si>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</si>
  <si>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</si>
  <si>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</si>
  <si>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</si>
  <si>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</si>
  <si>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</si>
  <si>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</si>
  <si>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</si>
  <si>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</si>
  <si>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</si>
  <si>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</si>
  <si>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</si>
  <si>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</si>
  <si>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</si>
  <si>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</si>
  <si>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</si>
  <si>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</si>
  <si>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</si>
  <si>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</si>
  <si>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</si>
  <si>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</si>
  <si>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</si>
  <si>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</si>
  <si>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</si>
  <si>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</si>
  <si>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</si>
  <si>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</si>
  <si>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</si>
  <si>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</si>
  <si>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</si>
  <si>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</si>
  <si>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</si>
  <si>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</si>
  <si>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</si>
  <si>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</si>
  <si>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</si>
  <si>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</si>
  <si>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</si>
  <si>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</si>
  <si>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</si>
  <si>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</si>
  <si>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</si>
  <si>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</si>
  <si>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</si>
  <si>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</si>
  <si>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</si>
  <si>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</si>
  <si>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</si>
  <si>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</si>
  <si>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</si>
  <si>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</si>
  <si>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</si>
  <si>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</si>
  <si>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</si>
  <si>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</si>
  <si>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</si>
  <si>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</si>
  <si>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</si>
  <si>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</si>
  <si>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</si>
  <si>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</si>
  <si>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</si>
  <si>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</si>
  <si>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</si>
  <si>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</si>
  <si>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</si>
  <si>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</si>
  <si>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</si>
  <si>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</si>
  <si>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</si>
  <si>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</si>
  <si>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</si>
  <si>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</si>
  <si>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</si>
  <si>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</si>
  <si>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</si>
  <si>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</si>
  <si>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</si>
  <si>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</si>
  <si>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</si>
  <si>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</si>
  <si>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</si>
  <si>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</si>
  <si>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</si>
  <si>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</si>
  <si>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</si>
  <si>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</si>
  <si>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</si>
  <si>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</si>
  <si>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</si>
  <si>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</si>
  <si>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</si>
  <si>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</si>
  <si>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</si>
  <si>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</si>
  <si>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</si>
  <si>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</si>
  <si>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</si>
  <si>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</si>
  <si>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</si>
  <si>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</si>
  <si>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</si>
  <si>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</si>
  <si>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</si>
  <si>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</si>
  <si>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</si>
  <si>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</si>
  <si>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</si>
  <si>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</si>
  <si>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</si>
  <si>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</si>
  <si>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</si>
  <si>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</si>
  <si>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</si>
  <si>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</si>
  <si>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</si>
  <si>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</si>
  <si>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</si>
  <si>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</si>
  <si>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</si>
  <si>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</si>
  <si>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</si>
  <si>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</si>
  <si>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</si>
  <si>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</si>
  <si>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</si>
  <si>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</si>
  <si>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</si>
  <si>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</si>
  <si>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</si>
  <si>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</si>
  <si>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</si>
  <si>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</si>
  <si>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</si>
  <si>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</si>
  <si>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</si>
  <si>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</si>
  <si>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</si>
  <si>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</si>
  <si>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</si>
  <si>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</si>
  <si>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</si>
  <si>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</si>
  <si>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</si>
  <si>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</si>
  <si>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</si>
  <si>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</si>
  <si>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</si>
  <si>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</si>
  <si>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</si>
  <si>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</si>
  <si>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</si>
  <si>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</si>
  <si>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</si>
  <si>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</si>
  <si>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</si>
  <si>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</si>
  <si>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</si>
  <si>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</si>
  <si>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</si>
  <si>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</si>
  <si>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</si>
  <si>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</si>
  <si>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</si>
  <si>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</si>
  <si>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</si>
  <si>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</si>
  <si>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</si>
  <si>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</si>
  <si>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</si>
  <si>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</si>
  <si>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</si>
  <si>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</si>
  <si>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</si>
  <si>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</si>
  <si>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</si>
  <si>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</si>
  <si>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</si>
  <si>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</si>
  <si>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</si>
  <si>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</si>
  <si>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</si>
  <si>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</si>
  <si>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</si>
  <si>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</si>
  <si>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</si>
  <si>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</si>
  <si>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</si>
  <si>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</si>
  <si>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</si>
  <si>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</si>
  <si>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</si>
  <si>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</si>
  <si>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</si>
  <si>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</si>
  <si>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</si>
  <si>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</si>
  <si>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</si>
  <si>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</si>
  <si>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</si>
  <si>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</si>
  <si>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</si>
  <si>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</si>
  <si>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</si>
  <si>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</si>
  <si>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</si>
  <si>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</si>
  <si>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</si>
  <si>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</si>
  <si>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</si>
  <si>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</si>
  <si>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</si>
  <si>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</si>
  <si>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</si>
  <si>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</si>
  <si>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</si>
  <si>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</si>
  <si>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</si>
  <si>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</si>
  <si>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</si>
  <si>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</si>
  <si>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</si>
  <si>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</si>
  <si>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</si>
  <si>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</si>
  <si>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</si>
  <si>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</si>
  <si>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</si>
  <si>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</si>
  <si>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</si>
  <si>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</si>
  <si>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</si>
  <si>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</si>
  <si>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</si>
  <si>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</si>
  <si>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</si>
  <si>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</si>
  <si>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</si>
  <si>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</si>
  <si>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</si>
  <si>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</si>
  <si>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</si>
  <si>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</si>
  <si>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</si>
  <si>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</si>
  <si>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</si>
  <si>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</si>
  <si>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</si>
  <si>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</si>
  <si>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</si>
  <si>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</si>
  <si>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</si>
  <si>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</si>
  <si>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</si>
  <si>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</si>
  <si>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</si>
  <si>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</si>
  <si>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</si>
  <si>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</si>
  <si>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</si>
  <si>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</si>
  <si>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</si>
  <si>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</si>
  <si>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</si>
  <si>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</si>
  <si>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</si>
  <si>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</si>
  <si>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</si>
  <si>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</si>
  <si>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</si>
  <si>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</si>
  <si>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</si>
  <si>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</si>
  <si>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</si>
  <si>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</si>
  <si>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</si>
  <si>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</si>
  <si>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</si>
  <si>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</si>
  <si>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</si>
  <si>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</si>
  <si>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</si>
  <si>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</si>
  <si>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</si>
  <si>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</si>
  <si>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</si>
  <si>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</si>
  <si>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</si>
  <si>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</si>
  <si>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</si>
  <si>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</si>
  <si>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</si>
  <si>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</si>
  <si>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</si>
  <si>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</si>
  <si>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</si>
  <si>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</si>
  <si>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</si>
  <si>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</si>
  <si>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</si>
  <si>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</si>
  <si>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</si>
  <si>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</si>
  <si>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</si>
  <si>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</si>
  <si>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</si>
  <si>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</si>
  <si>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</si>
  <si>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</si>
  <si>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</si>
  <si>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</si>
  <si>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</si>
  <si>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</si>
  <si>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</si>
  <si>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</si>
  <si>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</si>
  <si>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</si>
  <si>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</si>
  <si>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</si>
  <si>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</si>
  <si>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</si>
  <si>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</si>
  <si>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</si>
  <si>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</si>
  <si>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</si>
  <si>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</si>
  <si>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</si>
  <si>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</si>
  <si>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</si>
  <si>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</si>
  <si>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</si>
  <si>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</si>
  <si>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</si>
  <si>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</si>
  <si>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</si>
  <si>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</si>
  <si>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</si>
  <si>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</si>
  <si>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</si>
  <si>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</si>
  <si>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</si>
  <si>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</si>
  <si>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</si>
  <si>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</si>
  <si>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</si>
  <si>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</si>
  <si>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</si>
  <si>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</si>
  <si>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</si>
  <si>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</si>
  <si>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</si>
  <si>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</si>
  <si>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</si>
  <si>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</si>
  <si>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</si>
  <si>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</si>
  <si>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</si>
  <si>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</si>
  <si>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</si>
  <si>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</si>
  <si>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</si>
  <si>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</si>
  <si>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</si>
  <si>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</si>
  <si>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</si>
  <si>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</si>
  <si>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</si>
  <si>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</si>
  <si>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</si>
  <si>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</si>
  <si>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</si>
  <si>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</si>
  <si>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</si>
  <si>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</si>
  <si>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</si>
  <si>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</si>
  <si>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</si>
  <si>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</si>
  <si>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</si>
  <si>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</si>
  <si>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</si>
  <si>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</si>
  <si>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</si>
  <si>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</si>
  <si>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</si>
  <si>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</si>
  <si>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</si>
  <si>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</si>
  <si>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</si>
  <si>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</si>
  <si>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</si>
  <si>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</si>
  <si>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</si>
  <si>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</si>
  <si>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</si>
  <si>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</si>
  <si>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</si>
  <si>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</si>
  <si>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</si>
  <si>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</si>
  <si>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</si>
  <si>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</si>
  <si>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</si>
  <si>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</si>
  <si>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</si>
  <si>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</si>
  <si>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</si>
  <si>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</si>
  <si>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</si>
  <si>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</si>
  <si>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</si>
  <si>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</si>
  <si>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</si>
  <si>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</si>
  <si>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</si>
  <si>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</si>
  <si>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</si>
  <si>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</si>
  <si>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</si>
  <si>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</si>
  <si>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</si>
  <si>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</si>
  <si>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</si>
  <si>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</si>
  <si>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</si>
  <si>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</si>
  <si>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</si>
  <si>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</si>
  <si>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</si>
  <si>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</si>
  <si>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</si>
  <si>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</si>
  <si>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</si>
  <si>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</si>
  <si>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</si>
  <si>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</si>
  <si>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</si>
  <si>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</si>
  <si>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</si>
  <si>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</si>
  <si>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</si>
  <si>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</si>
  <si>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</si>
  <si>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</si>
  <si>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</si>
  <si>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</si>
  <si>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</si>
  <si>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</si>
  <si>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</si>
  <si>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</si>
  <si>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</si>
  <si>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</si>
  <si>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</si>
  <si>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</si>
  <si>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</si>
  <si>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</si>
  <si>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</si>
  <si>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</si>
  <si>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</si>
  <si>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</si>
  <si>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</si>
  <si>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</si>
  <si>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</si>
  <si>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</si>
  <si>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</si>
  <si>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</si>
  <si>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</si>
  <si>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</si>
  <si>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</si>
  <si>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</si>
  <si>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</si>
  <si>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</si>
  <si>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</si>
  <si>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</si>
  <si>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</si>
  <si>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</si>
  <si>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</si>
  <si>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</si>
  <si>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</si>
  <si>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</si>
  <si>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</si>
  <si>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</si>
  <si>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</si>
  <si>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</si>
  <si>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</si>
  <si>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</si>
  <si>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</si>
  <si>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</si>
  <si>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</si>
  <si>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</si>
  <si>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</si>
  <si>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</si>
  <si>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</si>
  <si>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</si>
  <si>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</si>
  <si>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</si>
  <si>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</si>
  <si>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</si>
  <si>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</si>
  <si>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</si>
  <si>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</si>
  <si>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</si>
  <si>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</si>
  <si>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</si>
  <si>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</si>
  <si>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</si>
  <si>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</si>
  <si>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</si>
  <si>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</si>
  <si>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</si>
  <si>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</si>
  <si>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</si>
  <si>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</si>
  <si>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</si>
  <si>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</si>
  <si>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</si>
  <si>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</si>
  <si>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</si>
  <si>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</si>
  <si>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</si>
  <si>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</si>
  <si>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</si>
  <si>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</si>
  <si>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</si>
  <si>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</si>
  <si>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</si>
  <si>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</si>
  <si>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</si>
  <si>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</si>
  <si>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</si>
  <si>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</si>
  <si>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</si>
  <si>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</si>
  <si>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</si>
  <si>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</si>
  <si>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</si>
  <si>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</si>
  <si>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</si>
  <si>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</si>
  <si>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</si>
  <si>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</si>
  <si>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</si>
  <si>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</si>
  <si>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</si>
  <si>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</si>
  <si>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</si>
  <si>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</si>
  <si>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</si>
  <si>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</si>
  <si>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</si>
  <si>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</si>
  <si>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</si>
  <si>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</si>
  <si>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</si>
  <si>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</si>
  <si>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</si>
  <si>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</si>
  <si>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</si>
  <si>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</si>
  <si>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</si>
  <si>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</si>
  <si>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</si>
  <si>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</si>
  <si>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</si>
  <si>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</si>
  <si>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</si>
  <si>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</si>
  <si>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</si>
  <si>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</si>
  <si>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</si>
  <si>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</si>
  <si>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</si>
  <si>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</si>
  <si>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</si>
  <si>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</si>
  <si>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</si>
  <si>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</si>
  <si>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</si>
  <si>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</si>
  <si>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</si>
  <si>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</si>
  <si>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</si>
  <si>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</si>
  <si>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</si>
  <si>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</si>
  <si>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</si>
  <si>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</si>
  <si>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</si>
  <si>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</si>
  <si>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</si>
  <si>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</si>
  <si>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</si>
  <si>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</si>
  <si>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</si>
  <si>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</si>
  <si>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</si>
  <si>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</si>
  <si>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</si>
  <si>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</si>
  <si>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</si>
  <si>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</si>
  <si>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</si>
  <si>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</si>
  <si>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</si>
  <si>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</si>
  <si>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</si>
  <si>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</si>
  <si>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</si>
  <si>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</si>
  <si>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</si>
  <si>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</si>
  <si>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</si>
  <si>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</si>
  <si>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</si>
  <si>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</si>
  <si>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</si>
  <si>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</si>
  <si>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</si>
  <si>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</si>
  <si>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</si>
  <si>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</si>
  <si>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</si>
  <si>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</si>
  <si>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</si>
  <si>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</si>
  <si>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</si>
  <si>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</si>
  <si>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</si>
  <si>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</si>
  <si>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</si>
  <si>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</si>
  <si>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</si>
  <si>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</si>
  <si>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</si>
  <si>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</si>
  <si>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</si>
  <si>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</si>
  <si>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</si>
  <si>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</si>
  <si>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</si>
  <si>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</si>
  <si>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</si>
  <si>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</si>
  <si>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</si>
  <si>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</si>
  <si>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</si>
  <si>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</si>
  <si>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</si>
  <si>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</si>
  <si>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</si>
  <si>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</si>
  <si>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</si>
  <si>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</si>
  <si>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</si>
  <si>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</si>
  <si>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</si>
  <si>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</si>
  <si>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</si>
  <si>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</si>
  <si>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</si>
  <si>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</si>
  <si>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</si>
  <si>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</si>
  <si>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</si>
  <si>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</si>
  <si>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</si>
  <si>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</si>
  <si>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</si>
  <si>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</si>
  <si>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</si>
  <si>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</si>
  <si>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</si>
  <si>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</si>
  <si>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</si>
  <si>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</si>
  <si>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</si>
  <si>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</si>
  <si>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</si>
  <si>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</si>
  <si>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</si>
  <si>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</si>
  <si>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</si>
  <si>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</si>
  <si>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</si>
  <si>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</si>
  <si>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</si>
  <si>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</si>
  <si>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</si>
  <si>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</si>
  <si>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</si>
  <si>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</si>
  <si>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</si>
  <si>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</si>
  <si>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</si>
  <si>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</si>
  <si>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</si>
  <si>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</si>
  <si>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</si>
  <si>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</si>
  <si>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</si>
  <si>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</si>
  <si>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</si>
  <si>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</si>
  <si>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</si>
  <si>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</si>
  <si>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</si>
  <si>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</si>
  <si>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</si>
  <si>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</si>
  <si>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</si>
  <si>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</si>
  <si>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</si>
  <si>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</si>
  <si>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</si>
  <si>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</si>
  <si>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</si>
  <si>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</si>
  <si>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</si>
  <si>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</si>
  <si>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</si>
  <si>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</si>
  <si>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</si>
  <si>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</si>
  <si>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</si>
  <si>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</si>
  <si>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</si>
  <si>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</si>
  <si>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</si>
  <si>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</si>
  <si>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</si>
  <si>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</si>
  <si>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</si>
  <si>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</si>
  <si>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</si>
  <si>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</si>
  <si>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</si>
  <si>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</si>
  <si>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</si>
  <si>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</si>
  <si>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</si>
  <si>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</si>
  <si>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</si>
  <si>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</si>
  <si>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</si>
  <si>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</si>
  <si>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</si>
  <si>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</si>
  <si>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</si>
  <si>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</si>
  <si>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</si>
  <si>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</si>
  <si>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</si>
  <si>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</si>
  <si>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</si>
  <si>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</si>
  <si>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</si>
  <si>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</si>
  <si>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</si>
  <si>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</si>
  <si>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</si>
  <si>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</si>
  <si>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</si>
  <si>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</si>
  <si>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</si>
  <si>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</si>
  <si>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</si>
  <si>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</si>
  <si>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</si>
  <si>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</si>
  <si>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</si>
  <si>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</si>
  <si>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</si>
  <si>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</si>
  <si>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</si>
  <si>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</si>
  <si>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</si>
  <si>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</si>
  <si>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</si>
  <si>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</si>
  <si>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</si>
  <si>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</si>
  <si>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</si>
  <si>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</si>
  <si>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</si>
  <si>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</si>
  <si>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</si>
  <si>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</si>
  <si>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</si>
  <si>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</si>
  <si>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</si>
  <si>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</si>
  <si>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</si>
  <si>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</si>
  <si>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</si>
  <si>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</si>
  <si>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</si>
  <si>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</si>
  <si>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</si>
  <si>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</si>
  <si>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</si>
  <si>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</si>
  <si>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</si>
  <si>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</si>
  <si>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</si>
  <si>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</si>
  <si>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</si>
  <si>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</si>
  <si>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</si>
  <si>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</si>
  <si>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</si>
  <si>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</si>
  <si>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</si>
  <si>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</si>
  <si>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</si>
  <si>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</si>
  <si>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</si>
  <si>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</si>
  <si>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</si>
  <si>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</si>
  <si>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</si>
  <si>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</si>
  <si>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</si>
  <si>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</si>
  <si>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</si>
  <si>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</si>
  <si>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</si>
  <si>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</si>
  <si>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</si>
  <si>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</si>
  <si>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</si>
  <si>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</si>
  <si>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</si>
  <si>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</si>
  <si>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</si>
  <si>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</si>
  <si>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</si>
  <si>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</si>
  <si>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</si>
  <si>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</si>
  <si>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</si>
  <si>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</si>
  <si>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</si>
  <si>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</si>
  <si>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</si>
  <si>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</si>
  <si>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</si>
  <si>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</si>
  <si>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</si>
  <si>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</si>
  <si>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</si>
  <si>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</si>
  <si>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</si>
  <si>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</si>
  <si>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</si>
  <si>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</si>
  <si>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</si>
  <si>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</si>
  <si>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</si>
  <si>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</si>
  <si>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</si>
  <si>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</si>
  <si>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</si>
  <si>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</si>
  <si>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</si>
  <si>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</si>
  <si>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</si>
  <si>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</si>
  <si>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</si>
  <si>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</si>
  <si>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</si>
  <si>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</si>
  <si>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</si>
  <si>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</si>
  <si>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</si>
  <si>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</si>
  <si>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</si>
  <si>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</si>
  <si>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</si>
  <si>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</si>
  <si>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</si>
  <si>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</si>
  <si>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</si>
  <si>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</si>
  <si>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</si>
  <si>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</si>
  <si>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</si>
  <si>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</si>
  <si>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</si>
  <si>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</si>
  <si>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</si>
  <si>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</si>
  <si>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</si>
  <si>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</si>
  <si>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</si>
  <si>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</si>
  <si>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</si>
  <si>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</si>
  <si>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</si>
  <si>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</si>
  <si>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</si>
  <si>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</si>
  <si>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</si>
  <si>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</si>
  <si>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</si>
  <si>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</si>
  <si>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</si>
  <si>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</si>
  <si>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</si>
  <si>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</si>
  <si>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</si>
  <si>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</si>
  <si>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</si>
  <si>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</si>
  <si>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</si>
  <si>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</si>
  <si>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</si>
  <si>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</si>
  <si>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</si>
  <si>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</si>
  <si>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</si>
  <si>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</si>
  <si>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</si>
  <si>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</si>
  <si>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</si>
  <si>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</si>
  <si>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</si>
  <si>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</si>
  <si>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</si>
  <si>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</si>
  <si>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</si>
  <si>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</si>
  <si>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</si>
  <si>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</si>
  <si>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</si>
  <si>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</si>
  <si>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</si>
  <si>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</si>
  <si>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</si>
  <si>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</si>
  <si>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</si>
  <si>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</si>
  <si>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</si>
  <si>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</si>
  <si>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</si>
  <si>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</si>
  <si>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</si>
  <si>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</si>
  <si>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</si>
  <si>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</si>
  <si>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</si>
  <si>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</si>
  <si>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</si>
  <si>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</si>
  <si>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</si>
  <si>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</si>
  <si>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</si>
  <si>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</si>
  <si>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</si>
  <si>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</si>
  <si>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</si>
  <si>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</si>
  <si>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</si>
  <si>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</si>
  <si>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</si>
  <si>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</si>
  <si>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</si>
  <si>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</si>
  <si>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</si>
  <si>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</si>
  <si>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</si>
  <si>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</si>
  <si>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</si>
  <si>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</si>
  <si>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</si>
  <si>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</si>
  <si>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</si>
  <si>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</si>
  <si>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</si>
  <si>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</si>
  <si>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</si>
  <si>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</si>
  <si>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</si>
  <si>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</si>
  <si>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</si>
  <si>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</si>
  <si>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</si>
  <si>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</si>
  <si>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</si>
  <si>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</si>
  <si>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</si>
  <si>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</si>
  <si>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</si>
  <si>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</si>
  <si>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</si>
  <si>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</si>
  <si>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</si>
  <si>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</si>
  <si>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</si>
  <si>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</si>
  <si>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</si>
  <si>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</si>
  <si>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</si>
  <si>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</si>
  <si>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</si>
  <si>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</si>
  <si>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</si>
  <si>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</si>
  <si>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</si>
  <si>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</si>
  <si>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</si>
  <si>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</si>
  <si>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</si>
  <si>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</si>
  <si>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</si>
  <si>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</si>
  <si>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</si>
  <si>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</si>
  <si>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</si>
  <si>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</si>
  <si>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</si>
  <si>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</si>
  <si>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</si>
  <si>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</si>
  <si>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</si>
  <si>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</si>
  <si>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</si>
  <si>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</si>
  <si>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</si>
  <si>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</si>
  <si>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</si>
  <si>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</si>
  <si>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</si>
  <si>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</si>
  <si>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</si>
  <si>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</si>
  <si>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</si>
  <si>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</si>
  <si>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</si>
  <si>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</si>
  <si>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</si>
  <si>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</si>
  <si>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</si>
  <si>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</si>
  <si>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</si>
  <si>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</si>
  <si>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</si>
  <si>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</si>
  <si>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</si>
  <si>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</si>
  <si>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</si>
  <si>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</si>
  <si>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</si>
  <si>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</si>
  <si>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</si>
  <si>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</si>
  <si>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</si>
  <si>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</si>
  <si>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</si>
  <si>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</si>
  <si>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</si>
  <si>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</si>
  <si>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</si>
  <si>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</si>
  <si>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</si>
  <si>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</si>
  <si>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</si>
  <si>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</si>
  <si>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</si>
  <si>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</si>
  <si>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</si>
  <si>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</si>
  <si>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</si>
  <si>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</si>
  <si>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</si>
  <si>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</si>
  <si>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</si>
  <si>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</si>
  <si>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</si>
  <si>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</si>
  <si>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</si>
  <si>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</si>
  <si>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</si>
  <si>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</si>
  <si>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</si>
  <si>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</si>
  <si>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</si>
  <si>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</si>
  <si>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</si>
  <si>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</si>
  <si>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</si>
  <si>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</si>
  <si>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</si>
  <si>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</si>
  <si>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</si>
  <si>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</si>
  <si>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</si>
  <si>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</si>
  <si>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</si>
  <si>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</si>
  <si>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</si>
  <si>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</si>
  <si>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</si>
  <si>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</si>
  <si>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</si>
  <si>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</si>
  <si>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</si>
  <si>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</si>
  <si>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</si>
  <si>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</si>
  <si>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</si>
  <si>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</si>
  <si>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</si>
  <si>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</si>
  <si>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</si>
  <si>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</si>
  <si>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</si>
  <si>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</si>
  <si>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</si>
  <si>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</si>
  <si>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</si>
  <si>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</si>
  <si>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</si>
  <si>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</si>
  <si>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</si>
  <si>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</si>
  <si>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</si>
  <si>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</si>
  <si>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</si>
  <si>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</si>
  <si>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</si>
  <si>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</si>
  <si>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</si>
  <si>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</si>
  <si>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</si>
  <si>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</si>
  <si>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</si>
  <si>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</si>
  <si>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</si>
  <si>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</si>
  <si>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</si>
  <si>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</si>
  <si>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</si>
  <si>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</si>
  <si>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</si>
  <si>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</si>
  <si>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</si>
  <si>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</si>
  <si>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</si>
  <si>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</si>
  <si>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</si>
  <si>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</si>
  <si>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</si>
  <si>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</si>
  <si>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</si>
  <si>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</si>
  <si>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</si>
  <si>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</si>
  <si>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</si>
  <si>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</si>
  <si>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</si>
  <si>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</si>
  <si>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</si>
  <si>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</si>
  <si>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</si>
  <si>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</si>
  <si>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</si>
  <si>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</si>
  <si>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</si>
  <si>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</si>
  <si>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</si>
  <si>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</si>
  <si>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</si>
  <si>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</si>
  <si>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</si>
  <si>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</si>
  <si>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</si>
  <si>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</si>
  <si>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</si>
  <si>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</si>
  <si>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</si>
  <si>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</si>
  <si>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</si>
  <si>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</si>
  <si>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</si>
  <si>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</si>
  <si>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</si>
  <si>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</si>
  <si>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</si>
  <si>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</si>
  <si>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</si>
  <si>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</si>
  <si>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</si>
  <si>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</si>
  <si>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</si>
  <si>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</si>
  <si>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</si>
  <si>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</si>
  <si>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</si>
  <si>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</si>
  <si>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</si>
  <si>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</si>
  <si>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</si>
  <si>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</si>
  <si>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</si>
  <si>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</si>
  <si>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</si>
  <si>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</si>
  <si>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</si>
  <si>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</si>
  <si>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</si>
  <si>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</si>
  <si>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</si>
  <si>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</si>
  <si>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</si>
  <si>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</si>
  <si>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</si>
  <si>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</si>
  <si>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</si>
  <si>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</si>
  <si>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</si>
  <si>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</si>
  <si>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</si>
  <si>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</si>
  <si>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</si>
  <si>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</si>
  <si>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</si>
  <si>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</si>
  <si>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</si>
  <si>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</si>
  <si>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</si>
  <si>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</si>
  <si>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</si>
  <si>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</si>
  <si>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</si>
  <si>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</si>
  <si>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</si>
  <si>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</si>
  <si>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</si>
  <si>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</si>
  <si>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</si>
  <si>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</si>
  <si>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</si>
  <si>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</si>
  <si>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</si>
  <si>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</si>
  <si>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</si>
  <si>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</si>
  <si>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</si>
  <si>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</si>
  <si>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</si>
  <si>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</si>
  <si>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</si>
  <si>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</si>
  <si>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</si>
  <si>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</si>
  <si>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</si>
  <si>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</si>
  <si>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</si>
  <si>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</si>
  <si>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</si>
  <si>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</si>
  <si>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</si>
  <si>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</si>
  <si>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</si>
  <si>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</si>
  <si>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</si>
  <si>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</si>
  <si>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</si>
  <si>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</si>
  <si>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</si>
  <si>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</si>
  <si>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</si>
  <si>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</si>
  <si>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</si>
  <si>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</si>
  <si>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</si>
  <si>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</si>
  <si>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</si>
  <si>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</si>
  <si>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</si>
  <si>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</si>
  <si>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</si>
  <si>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</si>
  <si>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</si>
  <si>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</si>
  <si>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</si>
  <si>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</si>
  <si>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</si>
  <si>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</si>
  <si>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</si>
  <si>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</si>
  <si>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</si>
  <si>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</si>
  <si>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</si>
  <si>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</si>
  <si>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</si>
  <si>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</si>
  <si>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</si>
  <si>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</si>
  <si>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</si>
  <si>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</si>
  <si>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</si>
  <si>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</si>
  <si>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</si>
  <si>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</si>
  <si>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</si>
  <si>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</si>
  <si>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</si>
  <si>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</si>
  <si>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</si>
  <si>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</si>
  <si>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</si>
  <si>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</si>
  <si>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</si>
  <si>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</si>
  <si>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</si>
  <si>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</si>
  <si>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</si>
  <si>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</si>
  <si>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</si>
  <si>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</si>
  <si>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</si>
  <si>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</si>
  <si>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</si>
  <si>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</si>
  <si>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</si>
  <si>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</si>
  <si>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</si>
  <si>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</si>
  <si>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</si>
  <si>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</si>
  <si>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</si>
  <si>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</si>
  <si>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</si>
  <si>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</si>
  <si>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</si>
  <si>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</si>
  <si>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</si>
  <si>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</si>
  <si>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</si>
  <si>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</si>
  <si>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</si>
  <si>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</si>
  <si>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</si>
  <si>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</si>
  <si>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</si>
  <si>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</si>
  <si>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</si>
  <si>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</si>
  <si>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</si>
  <si>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</si>
  <si>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</si>
  <si>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</si>
  <si>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</si>
  <si>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</si>
  <si>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</si>
  <si>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</si>
  <si>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</si>
  <si>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</si>
  <si>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</si>
  <si>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</si>
  <si>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</si>
  <si>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</si>
  <si>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</si>
  <si>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</si>
  <si>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</si>
  <si>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</si>
  <si>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</si>
  <si>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</si>
  <si>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</si>
  <si>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</si>
  <si>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</si>
  <si>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</si>
  <si>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</si>
  <si>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</si>
  <si>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</si>
  <si>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</si>
  <si>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</si>
  <si>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</si>
  <si>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</si>
  <si>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</si>
  <si>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</si>
  <si>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</si>
  <si>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</si>
  <si>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</si>
  <si>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</si>
  <si>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</si>
  <si>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</si>
  <si>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</si>
  <si>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</si>
  <si>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</si>
  <si>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</si>
  <si>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</si>
  <si>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</si>
  <si>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</si>
  <si>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</si>
  <si>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</si>
  <si>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</si>
  <si>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</si>
  <si>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</si>
  <si>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</si>
  <si>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</si>
  <si>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</si>
  <si>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</si>
  <si>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</si>
  <si>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</si>
  <si>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</si>
  <si>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</si>
  <si>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</si>
  <si>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</si>
  <si>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</si>
  <si>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</si>
  <si>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</si>
  <si>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</si>
  <si>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</si>
  <si>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</si>
  <si>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</si>
  <si>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</si>
  <si>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</si>
  <si>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</si>
  <si>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</si>
  <si>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</si>
  <si>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</si>
  <si>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</si>
  <si>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</si>
  <si>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</si>
  <si>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</si>
  <si>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</si>
  <si>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</si>
  <si>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</si>
  <si>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</si>
  <si>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</si>
  <si>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</si>
  <si>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</si>
  <si>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</si>
  <si>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</si>
  <si>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</si>
  <si>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</si>
  <si>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</si>
  <si>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</si>
  <si>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</si>
  <si>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</si>
  <si>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</si>
  <si>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</si>
  <si>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</si>
  <si>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</si>
  <si>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</si>
  <si>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</si>
  <si>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</si>
  <si>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</si>
  <si>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</si>
  <si>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</si>
  <si>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</si>
  <si>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</si>
  <si>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</si>
  <si>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</si>
  <si>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</si>
  <si>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</si>
  <si>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</si>
  <si>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</si>
  <si>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</si>
  <si>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</si>
  <si>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</si>
  <si>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</si>
  <si>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</si>
  <si>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</si>
  <si>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</si>
  <si>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</si>
  <si>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</si>
  <si>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</si>
  <si>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</si>
  <si>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</si>
  <si>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</si>
  <si>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</si>
  <si>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</si>
  <si>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</si>
  <si>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</si>
  <si>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</si>
  <si>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</si>
  <si>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</si>
  <si>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</si>
  <si>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</si>
  <si>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</si>
  <si>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</si>
  <si>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</si>
  <si>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</si>
  <si>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</si>
  <si>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</si>
  <si>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</si>
  <si>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</si>
  <si>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</si>
  <si>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</si>
  <si>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</si>
  <si>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</si>
  <si>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</si>
  <si>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</si>
  <si>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</si>
  <si>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</si>
  <si>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</si>
  <si>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</si>
  <si>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</si>
  <si>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</si>
  <si>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</si>
  <si>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</si>
  <si>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</si>
  <si>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</si>
  <si>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</si>
  <si>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</si>
  <si>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</si>
  <si>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</si>
  <si>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</si>
  <si>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</si>
  <si>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</si>
  <si>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</si>
  <si>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</si>
  <si>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</si>
  <si>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</si>
  <si>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</si>
  <si>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</si>
  <si>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</si>
  <si>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</si>
  <si>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</si>
  <si>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</si>
  <si>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</si>
  <si>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</si>
  <si>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</si>
  <si>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</si>
  <si>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</si>
  <si>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</si>
  <si>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</si>
  <si>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</si>
  <si>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</si>
  <si>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</si>
  <si>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</si>
  <si>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</si>
  <si>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</si>
  <si>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</si>
  <si>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</si>
  <si>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</si>
  <si>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</si>
  <si>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</si>
  <si>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</si>
  <si>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</si>
  <si>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</si>
  <si>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</si>
  <si>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</si>
  <si>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</si>
  <si>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</si>
  <si>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</si>
  <si>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</si>
  <si>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</si>
  <si>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</si>
  <si>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</si>
  <si>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</si>
  <si>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</si>
  <si>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</si>
  <si>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</si>
  <si>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</si>
  <si>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</si>
  <si>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</si>
  <si>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</si>
  <si>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</si>
  <si>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</si>
  <si>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</si>
  <si>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</si>
  <si>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</si>
  <si>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</si>
  <si>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</si>
  <si>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</si>
  <si>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</si>
  <si>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</si>
  <si>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</si>
  <si>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</si>
  <si>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</si>
  <si>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</si>
  <si>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</si>
  <si>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</si>
  <si>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</si>
  <si>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</si>
  <si>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</si>
  <si>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</si>
  <si>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</si>
  <si>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</si>
  <si>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</si>
  <si>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</si>
  <si>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</si>
  <si>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</si>
  <si>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</si>
  <si>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</si>
  <si>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</si>
  <si>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</si>
  <si>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</si>
  <si>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</si>
  <si>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</si>
  <si>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</si>
  <si>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</si>
  <si>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</si>
  <si>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</si>
  <si>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</si>
  <si>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</si>
  <si>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</si>
  <si>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</si>
  <si>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</si>
  <si>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</si>
  <si>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</si>
  <si>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</si>
  <si>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</si>
  <si>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</si>
  <si>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</si>
  <si>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</si>
  <si>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</si>
  <si>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</si>
  <si>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</si>
  <si>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</si>
  <si>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</si>
  <si>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</si>
  <si>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</si>
  <si>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</si>
  <si>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</si>
  <si>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</si>
  <si>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</si>
  <si>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</si>
  <si>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</si>
  <si>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</si>
  <si>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</si>
  <si>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</si>
  <si>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</si>
  <si>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</si>
  <si>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</si>
  <si>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</si>
  <si>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</si>
  <si>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</si>
  <si>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</si>
  <si>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</si>
  <si>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</si>
  <si>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</si>
  <si>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</si>
  <si>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</si>
  <si>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</si>
  <si>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</si>
  <si>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</si>
  <si>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</si>
  <si>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</si>
  <si>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</si>
  <si>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</si>
  <si>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</si>
  <si>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</si>
  <si>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</si>
  <si>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</si>
  <si>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</si>
  <si>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</si>
  <si>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</si>
  <si>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</si>
  <si>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</si>
  <si>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</si>
  <si>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</si>
  <si>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</si>
  <si>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</si>
  <si>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</si>
  <si>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</si>
  <si>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</si>
  <si>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</si>
  <si>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</si>
  <si>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</si>
  <si>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</si>
  <si>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</si>
  <si>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</si>
  <si>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</si>
  <si>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</si>
  <si>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</si>
  <si>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</si>
  <si>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</si>
  <si>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</si>
  <si>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</si>
  <si>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</si>
  <si>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</si>
  <si>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</si>
  <si>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</si>
  <si>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</si>
  <si>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</si>
  <si>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</si>
  <si>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</si>
  <si>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</si>
  <si>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</si>
  <si>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</si>
  <si>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</si>
  <si>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</si>
  <si>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</si>
  <si>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</si>
  <si>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</si>
  <si>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</si>
  <si>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</si>
  <si>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</si>
  <si>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</si>
  <si>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</si>
  <si>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</si>
  <si>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</si>
  <si>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</si>
  <si>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</si>
  <si>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</si>
  <si>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</si>
  <si>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</si>
  <si>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</si>
  <si>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</si>
  <si>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</si>
  <si>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</si>
  <si>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</si>
  <si>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</si>
  <si>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</si>
  <si>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</si>
  <si>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</si>
  <si>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</si>
  <si>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</si>
  <si>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</si>
  <si>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</si>
  <si>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</si>
  <si>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</si>
  <si>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</si>
  <si>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</si>
  <si>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</si>
  <si>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</si>
  <si>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</si>
  <si>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</si>
  <si>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</si>
  <si>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</si>
  <si>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</si>
  <si>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</si>
  <si>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</si>
  <si>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</si>
  <si>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</si>
  <si>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</si>
  <si>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</si>
  <si>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</si>
  <si>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</si>
  <si>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</si>
  <si>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</si>
  <si>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</si>
  <si>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</si>
  <si>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</si>
  <si>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</si>
  <si>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</si>
  <si>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</si>
  <si>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</si>
  <si>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</si>
  <si>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</si>
  <si>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</si>
  <si>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</si>
  <si>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</si>
  <si>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</si>
  <si>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</si>
  <si>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</si>
  <si>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</si>
  <si>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</si>
  <si>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</si>
  <si>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</si>
  <si>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</si>
  <si>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</si>
  <si>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</si>
  <si>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</si>
  <si>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</si>
  <si>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</si>
  <si>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</si>
  <si>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</si>
  <si>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</si>
  <si>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</si>
  <si>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</si>
  <si>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</si>
  <si>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</si>
  <si>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</si>
  <si>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</si>
  <si>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</si>
  <si>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</si>
  <si>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</si>
  <si>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</si>
  <si>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</si>
  <si>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</si>
  <si>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</si>
  <si>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</si>
  <si>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</si>
  <si>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</si>
  <si>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</si>
  <si>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</si>
  <si>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</si>
  <si>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</si>
  <si>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</si>
  <si>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</si>
  <si>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</si>
  <si>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</si>
  <si>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</si>
  <si>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</si>
  <si>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</si>
  <si>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</si>
  <si>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</si>
  <si>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</si>
  <si>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</si>
  <si>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</si>
  <si>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</si>
  <si>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</si>
  <si>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</si>
  <si>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</si>
  <si>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</si>
  <si>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</si>
  <si>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</si>
  <si>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</si>
  <si>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</si>
  <si>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</si>
  <si>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</si>
  <si>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</si>
  <si>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</si>
  <si>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</si>
  <si>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</si>
  <si>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</si>
  <si>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</si>
  <si>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</si>
  <si>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</si>
  <si>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</si>
  <si>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</si>
  <si>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</si>
  <si>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</si>
  <si>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</si>
  <si>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</si>
  <si>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</si>
  <si>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</si>
  <si>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</si>
  <si>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</si>
  <si>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</si>
  <si>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</si>
  <si>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</si>
  <si>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</si>
  <si>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</si>
  <si>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</si>
  <si>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</si>
  <si>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</si>
  <si>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</si>
  <si>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</si>
  <si>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</si>
  <si>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</si>
  <si>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</si>
  <si>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</si>
  <si>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</si>
  <si>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</si>
  <si>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</si>
  <si>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</si>
  <si>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</si>
  <si>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</si>
  <si>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</si>
  <si>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</si>
  <si>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</si>
  <si>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</si>
  <si>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</si>
  <si>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</si>
  <si>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</si>
  <si>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</si>
  <si>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</si>
  <si>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</si>
  <si>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</si>
  <si>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</si>
  <si>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</si>
  <si>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</si>
  <si>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</si>
  <si>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</si>
  <si>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</si>
  <si>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</si>
  <si>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</si>
  <si>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</si>
  <si>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</si>
  <si>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</si>
  <si>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</si>
  <si>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</si>
  <si>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</si>
  <si>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</si>
  <si>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</si>
  <si>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</si>
  <si>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</si>
  <si>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</si>
  <si>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</si>
  <si>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</si>
  <si>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</si>
  <si>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</si>
  <si>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</si>
  <si>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</si>
  <si>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</si>
  <si>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</si>
  <si>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</si>
  <si>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</si>
  <si>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</si>
  <si>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</si>
  <si>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</si>
  <si>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</si>
  <si>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</si>
  <si>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</si>
  <si>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</si>
  <si>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</si>
  <si>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</si>
  <si>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</si>
  <si>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</si>
  <si>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</si>
  <si>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</si>
  <si>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</si>
  <si>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</si>
  <si>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</si>
  <si>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</si>
  <si>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</si>
  <si>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</si>
  <si>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</si>
  <si>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</si>
  <si>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</si>
  <si>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</si>
  <si>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</si>
  <si>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</si>
  <si>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</si>
  <si>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</si>
  <si>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</si>
  <si>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</si>
  <si>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</si>
  <si>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</si>
  <si>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</si>
  <si>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</si>
  <si>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</si>
  <si>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</si>
  <si>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</si>
  <si>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</si>
  <si>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</si>
  <si>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</si>
  <si>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</si>
  <si>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</si>
  <si>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</si>
  <si>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</si>
  <si>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</si>
  <si>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</si>
  <si>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</si>
  <si>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</si>
  <si>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</si>
  <si>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</si>
  <si>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</si>
  <si>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</si>
  <si>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</si>
  <si>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</si>
  <si>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</si>
  <si>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</si>
  <si>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</si>
  <si>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</si>
  <si>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</si>
  <si>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</si>
  <si>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</si>
  <si>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</si>
  <si>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</si>
  <si>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</si>
  <si>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</si>
  <si>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</si>
  <si>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</si>
  <si>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</si>
  <si>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</si>
  <si>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</si>
  <si>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</si>
  <si>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</si>
  <si>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</si>
  <si>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</si>
  <si>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</si>
  <si>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</si>
  <si>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</si>
  <si>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</si>
  <si>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</si>
  <si>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</si>
  <si>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</si>
  <si>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</si>
  <si>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</si>
  <si>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</si>
  <si>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</si>
  <si>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</si>
  <si>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</si>
  <si>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</si>
  <si>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</si>
  <si>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</si>
  <si>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</si>
  <si>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</si>
  <si>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</si>
  <si>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</si>
  <si>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</si>
  <si>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</si>
  <si>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</si>
  <si>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</si>
  <si>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</si>
  <si>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</si>
  <si>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</si>
  <si>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</si>
  <si>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</si>
  <si>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</si>
  <si>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</si>
  <si>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</si>
  <si>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</si>
  <si>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</si>
  <si>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</si>
  <si>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</si>
  <si>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</si>
  <si>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</si>
  <si>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</si>
  <si>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</si>
  <si>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</si>
  <si>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</si>
  <si>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</si>
  <si>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</si>
  <si>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</si>
  <si>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</si>
  <si>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</si>
  <si>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</si>
  <si>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</si>
  <si>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</si>
  <si>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</si>
  <si>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</si>
  <si>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</si>
  <si>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</si>
  <si>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</si>
  <si>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</si>
  <si>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</si>
  <si>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</si>
  <si>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</si>
  <si>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</si>
  <si>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</si>
  <si>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</si>
  <si>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</si>
  <si>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</si>
  <si>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</si>
  <si>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</si>
  <si>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</si>
  <si>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</si>
  <si>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</si>
  <si>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</si>
  <si>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</si>
  <si>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</si>
  <si>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</si>
  <si>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</si>
  <si>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</si>
  <si>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</si>
  <si>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</si>
  <si>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</si>
  <si>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</si>
  <si>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</si>
  <si>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</si>
  <si>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</si>
  <si>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</si>
  <si>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</si>
  <si>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</si>
  <si>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</si>
  <si>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</si>
  <si>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</si>
  <si>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</si>
  <si>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</si>
  <si>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</si>
  <si>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</si>
  <si>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</si>
  <si>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</si>
  <si>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</si>
  <si>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</si>
  <si>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</si>
  <si>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</si>
  <si>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</si>
  <si>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</si>
  <si>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</si>
  <si>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</si>
  <si>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</si>
  <si>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</si>
  <si>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</si>
  <si>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</si>
  <si>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</si>
  <si>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</si>
  <si>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</si>
  <si>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</si>
  <si>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</si>
  <si>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</si>
  <si>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</si>
  <si>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</si>
  <si>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</si>
  <si>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</si>
  <si>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</si>
  <si>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</si>
  <si>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</si>
  <si>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</si>
  <si>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</si>
  <si>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</si>
  <si>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</si>
  <si>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</si>
  <si>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</si>
  <si>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</si>
  <si>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</si>
  <si>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</si>
  <si>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</si>
  <si>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</si>
  <si>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</si>
  <si>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</si>
  <si>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</si>
  <si>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</si>
  <si>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</si>
  <si>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</si>
  <si>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</si>
  <si>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</si>
  <si>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</si>
  <si>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</si>
  <si>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</si>
  <si>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</si>
  <si>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</si>
  <si>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</si>
  <si>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</si>
  <si>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</si>
  <si>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</si>
  <si>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</si>
  <si>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</si>
  <si>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</si>
  <si>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</si>
  <si>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</si>
  <si>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</si>
  <si>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</si>
  <si>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</si>
  <si>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</si>
  <si>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</si>
  <si>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</si>
  <si>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</si>
  <si>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</si>
  <si>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</si>
  <si>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</si>
  <si>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</si>
  <si>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</si>
  <si>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</si>
  <si>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</si>
  <si>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</si>
  <si>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</si>
  <si>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</si>
  <si>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</si>
  <si>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</si>
  <si>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</si>
  <si>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</si>
  <si>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</si>
  <si>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</si>
  <si>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</si>
  <si>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</si>
  <si>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</si>
  <si>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</si>
  <si>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</si>
  <si>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</si>
  <si>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</si>
  <si>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</si>
  <si>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</si>
  <si>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</si>
  <si>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</si>
  <si>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</si>
  <si>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</si>
  <si>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</si>
  <si>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</si>
  <si>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</si>
  <si>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</si>
  <si>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</si>
  <si>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</si>
  <si>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</si>
  <si>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</si>
  <si>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</si>
  <si>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</si>
  <si>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</si>
  <si>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</si>
  <si>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</si>
  <si>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</si>
  <si>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</si>
  <si>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</si>
  <si>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</si>
  <si>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</si>
  <si>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</si>
  <si>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</si>
  <si>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</si>
  <si>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</si>
  <si>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</si>
  <si>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</si>
  <si>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</si>
  <si>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</si>
  <si>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</si>
  <si>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</si>
  <si>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</si>
  <si>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</si>
  <si>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</si>
  <si>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</si>
  <si>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</si>
  <si>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</si>
  <si>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</si>
  <si>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</si>
  <si>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</si>
  <si>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</si>
  <si>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</si>
  <si>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</si>
  <si>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</si>
  <si>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</si>
  <si>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</si>
  <si>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</si>
  <si>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</si>
  <si>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</si>
  <si>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</si>
  <si>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</si>
  <si>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</si>
  <si>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</si>
  <si>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</si>
  <si>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</si>
  <si>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</si>
  <si>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</si>
  <si>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</si>
  <si>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</si>
  <si>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</si>
  <si>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</si>
  <si>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</si>
  <si>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</si>
  <si>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</si>
  <si>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</si>
  <si>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</si>
  <si>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</si>
  <si>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</si>
  <si>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</si>
  <si>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</si>
  <si>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</si>
  <si>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</si>
  <si>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</si>
  <si>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</si>
  <si>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</si>
  <si>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</si>
  <si>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</si>
  <si>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</si>
  <si>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</si>
  <si>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</si>
  <si>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</si>
  <si>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</si>
  <si>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</si>
  <si>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</si>
  <si>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</si>
  <si>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</si>
  <si>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</si>
  <si>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</si>
  <si>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</si>
  <si>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</si>
  <si>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</si>
  <si>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</si>
  <si>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</si>
  <si>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</si>
  <si>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</si>
  <si>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</si>
  <si>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</si>
  <si>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</si>
  <si>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</si>
  <si>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</si>
  <si>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</si>
  <si>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</si>
  <si>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</si>
  <si>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</si>
  <si>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</si>
  <si>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</si>
  <si>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</si>
  <si>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</si>
  <si>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</si>
  <si>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</si>
  <si>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</si>
  <si>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</si>
  <si>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</si>
  <si>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</si>
  <si>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</si>
  <si>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</si>
  <si>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</si>
  <si>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</si>
  <si>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</si>
  <si>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</si>
  <si>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</si>
  <si>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</si>
  <si>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</si>
  <si>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</si>
  <si>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</si>
  <si>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</si>
  <si>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</si>
  <si>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</si>
  <si>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</si>
  <si>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</si>
  <si>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</si>
  <si>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</si>
  <si>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</si>
  <si>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</si>
  <si>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</si>
  <si>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</si>
  <si>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</si>
  <si>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</si>
  <si>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</si>
  <si>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</si>
  <si>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</si>
  <si>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</si>
  <si>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</si>
  <si>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</si>
  <si>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</si>
  <si>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</si>
  <si>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</si>
  <si>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</si>
  <si>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</si>
  <si>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</si>
  <si>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</si>
  <si>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</si>
  <si>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</si>
  <si>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</si>
  <si>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</si>
  <si>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</si>
  <si>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</si>
  <si>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</si>
  <si>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</si>
  <si>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</si>
  <si>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</si>
  <si>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</si>
  <si>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</si>
  <si>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</si>
  <si>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</si>
  <si>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</si>
  <si>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</si>
  <si>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</si>
  <si>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</si>
  <si>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</si>
  <si>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</si>
  <si>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</si>
  <si>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</si>
  <si>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</si>
  <si>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</si>
  <si>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</si>
  <si>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</si>
  <si>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</si>
  <si>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</si>
  <si>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</si>
  <si>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</si>
  <si>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</si>
  <si>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</si>
  <si>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</si>
  <si>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</si>
  <si>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</si>
  <si>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</si>
  <si>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</si>
  <si>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</si>
  <si>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</si>
  <si>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</si>
  <si>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</si>
  <si>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</si>
  <si>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</si>
  <si>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</si>
  <si>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</si>
  <si>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</si>
  <si>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</si>
  <si>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</si>
  <si>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</si>
  <si>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</si>
  <si>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</si>
  <si>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</si>
  <si>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</si>
  <si>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</si>
  <si>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</si>
  <si>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</si>
  <si>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</si>
  <si>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</si>
  <si>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</si>
  <si>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</si>
  <si>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</si>
  <si>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</si>
  <si>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</si>
  <si>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</si>
  <si>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</si>
  <si>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</si>
  <si>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</si>
  <si>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</si>
  <si>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</si>
  <si>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</si>
  <si>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</si>
  <si>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</si>
  <si>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</si>
  <si>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</si>
  <si>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</si>
  <si>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</si>
  <si>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</si>
  <si>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</si>
  <si>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</si>
  <si>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</si>
  <si>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</si>
  <si>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</si>
  <si>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</si>
  <si>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</si>
  <si>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</si>
  <si>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</si>
  <si>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</si>
  <si>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</si>
  <si>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</si>
  <si>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</si>
  <si>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</si>
  <si>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</si>
  <si>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</si>
  <si>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</si>
  <si>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</si>
  <si>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</si>
  <si>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</si>
  <si>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</si>
  <si>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</si>
  <si>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</si>
  <si>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</si>
  <si>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</si>
  <si>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</si>
  <si>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</si>
  <si>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</si>
  <si>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</si>
  <si>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</si>
  <si>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</si>
  <si>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</si>
  <si>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</si>
  <si>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</si>
  <si>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</si>
  <si>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</si>
  <si>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</si>
  <si>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</si>
  <si>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</si>
  <si>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</si>
  <si>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</si>
  <si>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</si>
  <si>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</si>
  <si>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</si>
  <si>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</si>
  <si>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</si>
  <si>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</si>
  <si>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</si>
  <si>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</si>
  <si>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</si>
  <si>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</si>
  <si>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</si>
  <si>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</si>
  <si>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</si>
  <si>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</si>
  <si>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</si>
  <si>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</si>
  <si>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</si>
  <si>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</si>
  <si>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</si>
  <si>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</si>
  <si>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</si>
  <si>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</si>
  <si>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</si>
  <si>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</si>
  <si>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</si>
  <si>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</si>
  <si>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</si>
  <si>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</si>
  <si>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</si>
  <si>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</si>
  <si>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</si>
  <si>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</si>
  <si>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</si>
  <si>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</si>
  <si>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</si>
  <si>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</si>
  <si>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</si>
  <si>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</si>
  <si>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</si>
  <si>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</si>
  <si>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</si>
  <si>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</si>
  <si>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</si>
  <si>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</si>
  <si>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</si>
  <si>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</si>
  <si>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</si>
  <si>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</si>
  <si>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</si>
  <si>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</si>
  <si>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</si>
  <si>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</si>
  <si>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</si>
  <si>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</si>
  <si>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</si>
  <si>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</si>
  <si>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</si>
  <si>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</si>
  <si>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</si>
  <si>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</si>
  <si>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</si>
  <si>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</si>
  <si>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</si>
  <si>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</si>
  <si>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</si>
  <si>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</si>
  <si>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</si>
  <si>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</si>
  <si>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</si>
  <si>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</si>
  <si>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</si>
  <si>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</si>
  <si>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</si>
  <si>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</si>
  <si>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</si>
  <si>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</si>
  <si>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</si>
  <si>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</si>
  <si>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</si>
  <si>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</si>
  <si>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</si>
  <si>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</si>
  <si>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</si>
  <si>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</si>
  <si>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</si>
  <si>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</si>
  <si>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</si>
  <si>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</si>
  <si>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</si>
  <si>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</si>
  <si>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</si>
  <si>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</si>
  <si>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</si>
  <si>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</si>
  <si>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</si>
  <si>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</si>
  <si>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</si>
  <si>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</si>
  <si>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</si>
  <si>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</si>
  <si>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</si>
  <si>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</si>
  <si>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</si>
  <si>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</si>
  <si>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</si>
  <si>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</si>
  <si>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</si>
  <si>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</si>
  <si>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</si>
  <si>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</si>
  <si>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</si>
  <si>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</si>
  <si>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</si>
  <si>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</si>
  <si>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</si>
  <si>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</si>
  <si>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</si>
  <si>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</si>
  <si>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</si>
  <si>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</si>
  <si>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</si>
  <si>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</si>
  <si>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</si>
  <si>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</si>
  <si>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</si>
  <si>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</si>
  <si>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</si>
  <si>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</si>
  <si>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</si>
  <si>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</si>
  <si>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</si>
  <si>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</si>
  <si>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</si>
  <si>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</si>
  <si>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</si>
  <si>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</si>
  <si>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</si>
  <si>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</si>
  <si>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</si>
  <si>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</si>
  <si>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</si>
  <si>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</si>
  <si>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</si>
  <si>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</si>
  <si>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</si>
  <si>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</si>
  <si>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</si>
  <si>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</si>
  <si>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</si>
  <si>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</si>
  <si>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</si>
  <si>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</si>
  <si>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</si>
  <si>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</si>
  <si>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</si>
  <si>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</si>
  <si>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</si>
  <si>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</si>
  <si>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</si>
  <si>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</si>
  <si>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</si>
  <si>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</si>
  <si>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</si>
  <si>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</si>
  <si>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</si>
  <si>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</si>
  <si>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</si>
  <si>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</si>
  <si>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</si>
  <si>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</si>
  <si>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</si>
  <si>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</si>
  <si>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</si>
  <si>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</si>
  <si>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</si>
  <si>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</si>
  <si>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</si>
  <si>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</si>
  <si>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</si>
  <si>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</si>
  <si>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</si>
  <si>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</si>
  <si>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</si>
  <si>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</si>
  <si>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</si>
  <si>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</si>
  <si>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</si>
  <si>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</si>
  <si>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</si>
  <si>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</si>
  <si>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</si>
  <si>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</si>
  <si>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</si>
  <si>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</si>
  <si>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</si>
  <si>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</si>
  <si>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</si>
  <si>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</si>
  <si>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</si>
  <si>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</si>
  <si>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</si>
  <si>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</si>
  <si>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</si>
  <si>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</si>
  <si>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</si>
  <si>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</si>
  <si>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</si>
  <si>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</si>
  <si>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</si>
  <si>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</si>
  <si>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</si>
  <si>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</si>
  <si>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</si>
  <si>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</si>
  <si>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</si>
  <si>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</si>
  <si>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</si>
  <si>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</si>
  <si>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</si>
  <si>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</si>
  <si>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</si>
  <si>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</si>
  <si>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</si>
  <si>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</si>
  <si>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</si>
  <si>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</si>
  <si>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</si>
  <si>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</si>
  <si>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</si>
  <si>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</si>
  <si>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</si>
  <si>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</si>
  <si>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</si>
  <si>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</si>
  <si>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</si>
  <si>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</si>
  <si>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</si>
  <si>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</si>
  <si>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</si>
  <si>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</si>
  <si>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</si>
  <si>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</si>
  <si>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</si>
  <si>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</si>
  <si>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</si>
  <si>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</si>
  <si>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</si>
  <si>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</si>
  <si>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</si>
  <si>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</si>
  <si>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</si>
  <si>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</si>
  <si>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</si>
  <si>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</si>
  <si>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</si>
  <si>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</si>
  <si>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</si>
  <si>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</si>
  <si>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</si>
  <si>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</si>
  <si>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</si>
  <si>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</si>
  <si>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</si>
  <si>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</si>
  <si>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</si>
  <si>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</si>
  <si>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</si>
  <si>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</si>
  <si>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</si>
  <si>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</si>
  <si>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</si>
  <si>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</si>
  <si>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</si>
  <si>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</si>
  <si>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</si>
  <si>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</si>
  <si>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</si>
  <si>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</si>
  <si>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</si>
  <si>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</si>
  <si>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</si>
  <si>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</si>
  <si>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</si>
  <si>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</si>
  <si>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</si>
  <si>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</si>
  <si>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</si>
  <si>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</si>
  <si>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</si>
  <si>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</si>
  <si>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</si>
  <si>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</si>
  <si>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</si>
  <si>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</si>
  <si>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</si>
  <si>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</si>
  <si>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</si>
  <si>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</si>
  <si>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</si>
  <si>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</si>
  <si>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</si>
  <si>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</si>
  <si>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</si>
  <si>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</si>
  <si>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</si>
  <si>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</si>
  <si>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</si>
  <si>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</si>
  <si>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</si>
  <si>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</si>
  <si>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</si>
  <si>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</si>
  <si>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</si>
  <si>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</si>
  <si>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</si>
  <si>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</si>
  <si>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</si>
  <si>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</si>
  <si>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</si>
  <si>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</si>
  <si>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</si>
  <si>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</si>
  <si>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</si>
  <si>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</si>
  <si>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</si>
  <si>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</si>
  <si>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</si>
  <si>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</si>
  <si>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</si>
  <si>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</si>
  <si>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</si>
  <si>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</si>
  <si>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</si>
  <si>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</si>
  <si>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</si>
  <si>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</si>
  <si>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</si>
  <si>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</si>
  <si>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</si>
  <si>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</si>
  <si>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</si>
  <si>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</si>
  <si>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</si>
  <si>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</si>
  <si>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</si>
  <si>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</si>
  <si>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</si>
  <si>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</si>
  <si>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</si>
  <si>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</si>
  <si>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</si>
  <si>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</si>
  <si>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</si>
  <si>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</si>
  <si>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</si>
  <si>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</si>
  <si>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</si>
  <si>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</si>
  <si>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</si>
  <si>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</si>
  <si>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</si>
  <si>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</si>
  <si>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</si>
  <si>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</si>
  <si>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</si>
  <si>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</si>
  <si>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</si>
  <si>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</si>
  <si>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</si>
  <si>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</si>
  <si>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</si>
  <si>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</si>
  <si>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</si>
  <si>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</si>
  <si>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</si>
  <si>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</si>
  <si>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</si>
  <si>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</si>
  <si>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</si>
  <si>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</si>
  <si>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</si>
  <si>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</si>
  <si>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</si>
  <si>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</si>
  <si>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</si>
  <si>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</si>
  <si>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</si>
  <si>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</si>
  <si>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</si>
  <si>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</si>
  <si>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</si>
  <si>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</si>
  <si>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</si>
  <si>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</si>
  <si>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</si>
  <si>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</si>
  <si>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</si>
  <si>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</si>
  <si>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</si>
  <si>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</si>
  <si>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</si>
  <si>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</si>
  <si>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</si>
  <si>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</si>
  <si>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</si>
  <si>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</si>
  <si>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</si>
  <si>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</si>
  <si>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</si>
  <si>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</si>
  <si>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</si>
  <si>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</si>
  <si>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</si>
  <si>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</si>
  <si>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</si>
  <si>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</si>
  <si>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</si>
  <si>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</si>
  <si>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</si>
  <si>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</si>
  <si>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</si>
  <si>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</si>
  <si>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</si>
  <si>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</si>
  <si>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</si>
  <si>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</si>
  <si>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</si>
  <si>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</si>
  <si>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</si>
  <si>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</si>
  <si>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</si>
  <si>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</si>
  <si>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</si>
  <si>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</si>
  <si>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</si>
  <si>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</si>
  <si>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</si>
  <si>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</si>
  <si>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</si>
  <si>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</si>
  <si>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</si>
  <si>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</si>
  <si>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</si>
  <si>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</si>
  <si>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</si>
  <si>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</si>
  <si>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</si>
  <si>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</si>
  <si>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</si>
  <si>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</si>
  <si>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</si>
  <si>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</si>
  <si>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</si>
  <si>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</si>
  <si>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</si>
  <si>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</si>
  <si>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</si>
  <si>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</si>
  <si>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</si>
  <si>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</si>
  <si>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</si>
  <si>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</si>
  <si>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</si>
  <si>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</si>
  <si>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</si>
  <si>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</si>
  <si>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</si>
  <si>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</si>
  <si>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</si>
  <si>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</si>
  <si>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</si>
  <si>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</si>
  <si>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</si>
  <si>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</si>
  <si>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</si>
  <si>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</si>
  <si>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</si>
  <si>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</si>
  <si>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</si>
  <si>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</si>
  <si>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</si>
  <si>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</si>
  <si>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</si>
  <si>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</si>
  <si>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</si>
  <si>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</si>
  <si>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</si>
  <si>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</si>
  <si>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</si>
  <si>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</si>
  <si>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</si>
  <si>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</si>
  <si>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</si>
  <si>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</si>
  <si>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</si>
  <si>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</si>
  <si>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</si>
  <si>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</si>
  <si>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</si>
  <si>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</si>
  <si>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</si>
  <si>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</si>
  <si>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</si>
  <si>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</si>
  <si>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</si>
  <si>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</si>
  <si>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</si>
  <si>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</si>
  <si>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</si>
  <si>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</si>
  <si>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</si>
  <si>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</si>
  <si>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</si>
  <si>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</si>
  <si>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</si>
  <si>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</si>
  <si>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</si>
  <si>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</si>
  <si>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</si>
  <si>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</si>
  <si>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</si>
  <si>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</si>
  <si>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</si>
  <si>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</si>
  <si>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</si>
  <si>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</si>
  <si>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</si>
  <si>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</si>
  <si>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</si>
  <si>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</si>
  <si>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</si>
  <si>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</si>
  <si>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</si>
  <si>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</si>
  <si>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</si>
  <si>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</si>
  <si>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</si>
  <si>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</si>
  <si>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</si>
  <si>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</si>
  <si>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</si>
  <si>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</si>
  <si>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</si>
  <si>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</si>
  <si>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</si>
  <si>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</si>
  <si>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</si>
  <si>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</si>
  <si>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</si>
  <si>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</si>
  <si>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</si>
  <si>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</si>
  <si>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</si>
  <si>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</si>
  <si>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</si>
  <si>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</si>
  <si>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</si>
  <si>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</si>
  <si>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</si>
  <si>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</si>
  <si>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</si>
  <si>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</si>
  <si>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</si>
  <si>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</si>
  <si>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</si>
  <si>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</si>
  <si>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</si>
  <si>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</si>
  <si>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</si>
  <si>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</si>
  <si>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</si>
  <si>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</si>
  <si>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</si>
  <si>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</si>
  <si>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</si>
  <si>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</si>
  <si>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</si>
  <si>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</si>
  <si>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</si>
  <si>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</si>
  <si>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</si>
  <si>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</si>
  <si>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</si>
  <si>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</si>
  <si>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</si>
  <si>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</si>
  <si>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</si>
  <si>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</si>
  <si>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</si>
  <si>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</si>
  <si>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</si>
  <si>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</si>
  <si>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</si>
  <si>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</si>
  <si>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</si>
  <si>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</si>
  <si>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</si>
  <si>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</si>
  <si>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</si>
  <si>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</si>
  <si>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</si>
  <si>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</si>
  <si>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</si>
  <si>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</si>
  <si>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</si>
  <si>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</si>
  <si>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</si>
  <si>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</si>
  <si>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</si>
  <si>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</si>
  <si>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</si>
  <si>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</si>
  <si>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</si>
  <si>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</si>
  <si>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</si>
  <si>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</si>
  <si>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</si>
  <si>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</si>
  <si>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</si>
  <si>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</si>
  <si>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</si>
  <si>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</si>
  <si>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</si>
  <si>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</si>
  <si>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</si>
  <si>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</si>
  <si>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</si>
  <si>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</si>
  <si>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</si>
  <si>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</si>
  <si>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</si>
  <si>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</si>
  <si>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</si>
  <si>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</si>
  <si>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</si>
  <si>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</si>
  <si>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</si>
  <si>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</si>
  <si>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</si>
  <si>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</si>
  <si>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</si>
  <si>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</si>
  <si>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</si>
  <si>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</si>
  <si>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</si>
  <si>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</si>
  <si>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</si>
  <si>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</si>
  <si>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</si>
  <si>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</si>
  <si>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</si>
  <si>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</si>
  <si>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</si>
  <si>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</si>
  <si>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</si>
  <si>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</si>
  <si>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</si>
  <si>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</si>
  <si>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</si>
  <si>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</si>
  <si>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</si>
  <si>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</si>
  <si>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</si>
  <si>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</si>
  <si>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</si>
  <si>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</si>
  <si>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</si>
  <si>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</si>
  <si>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</si>
  <si>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</si>
  <si>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</si>
  <si>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</si>
  <si>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</si>
  <si>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</si>
  <si>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</si>
  <si>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</si>
  <si>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</si>
  <si>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</si>
  <si>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</si>
  <si>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</si>
  <si>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</si>
  <si>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</si>
  <si>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</si>
  <si>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</si>
  <si>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</si>
  <si>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</si>
  <si>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</si>
  <si>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</si>
  <si>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</si>
  <si>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</si>
  <si>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</si>
  <si>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</si>
  <si>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</si>
  <si>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</si>
  <si>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</si>
  <si>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</si>
  <si>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</si>
  <si>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</si>
  <si>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</si>
  <si>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</si>
  <si>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</si>
  <si>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</si>
  <si>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</si>
  <si>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</si>
  <si>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</si>
  <si>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</si>
  <si>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</si>
  <si>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</si>
  <si>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</si>
  <si>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</si>
  <si>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</si>
  <si>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</si>
  <si>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</si>
  <si>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</si>
  <si>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</si>
  <si>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</si>
  <si>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</si>
  <si>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</si>
  <si>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</si>
  <si>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</si>
  <si>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</si>
  <si>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</si>
  <si>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</si>
  <si>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</si>
  <si>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</si>
  <si>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</si>
  <si>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</si>
  <si>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</si>
  <si>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</si>
  <si>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</si>
  <si>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</si>
  <si>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</si>
  <si>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</si>
  <si>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</si>
  <si>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</si>
  <si>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</si>
  <si>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</si>
  <si>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</si>
  <si>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</si>
  <si>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</si>
  <si>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</si>
  <si>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</si>
  <si>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</si>
  <si>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</si>
  <si>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</si>
  <si>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</si>
  <si>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</si>
  <si>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</si>
  <si>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</si>
  <si>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</si>
  <si>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</si>
  <si>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</si>
  <si>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</si>
  <si>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</si>
  <si>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</si>
  <si>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</si>
  <si>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</si>
  <si>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</si>
  <si>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</si>
  <si>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</si>
  <si>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</si>
  <si>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</si>
  <si>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</si>
  <si>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</si>
  <si>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</si>
  <si>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</si>
  <si>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</si>
  <si>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</si>
  <si>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</si>
  <si>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</si>
  <si>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</si>
  <si>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</si>
  <si>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</si>
  <si>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</si>
  <si>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</si>
  <si>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</si>
  <si>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</si>
  <si>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</si>
  <si>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</si>
  <si>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</si>
  <si>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</si>
  <si>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</si>
  <si>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</si>
  <si>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</si>
  <si>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</si>
  <si>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</si>
  <si>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</si>
  <si>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</si>
  <si>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</si>
  <si>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</si>
  <si>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</si>
  <si>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</si>
  <si>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</si>
  <si>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</si>
  <si>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</si>
  <si>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</si>
  <si>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</si>
  <si>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</si>
  <si>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</si>
  <si>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</si>
  <si>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</si>
  <si>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</si>
  <si>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</si>
  <si>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</si>
  <si>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</si>
  <si>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</si>
  <si>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</si>
  <si>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</si>
  <si>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</si>
  <si>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</si>
  <si>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</si>
  <si>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</si>
  <si>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</si>
  <si>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</si>
  <si>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</si>
  <si>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</si>
  <si>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</si>
  <si>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</si>
  <si>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</si>
  <si>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</si>
  <si>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</si>
  <si>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</si>
  <si>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</si>
  <si>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</si>
  <si>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</si>
  <si>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</si>
  <si>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</si>
  <si>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</si>
  <si>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</si>
  <si>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</si>
  <si>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</si>
  <si>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</si>
  <si>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</si>
  <si>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</si>
  <si>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</si>
  <si>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</si>
  <si>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</si>
  <si>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</si>
  <si>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</si>
  <si>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</si>
  <si>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</si>
  <si>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</si>
  <si>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</si>
  <si>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</si>
  <si>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</si>
  <si>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</si>
  <si>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</si>
  <si>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</si>
  <si>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</si>
  <si>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</si>
  <si>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</si>
  <si>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</si>
  <si>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</si>
  <si>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</si>
  <si>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</si>
  <si>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</si>
  <si>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</si>
  <si>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</si>
  <si>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</si>
  <si>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</si>
  <si>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</si>
  <si>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</si>
  <si>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</si>
  <si>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</si>
  <si>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</si>
  <si>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</si>
  <si>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</si>
  <si>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</si>
  <si>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</si>
  <si>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</si>
  <si>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</si>
  <si>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</si>
  <si>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</si>
  <si>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</si>
  <si>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</si>
  <si>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</si>
  <si>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</si>
  <si>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</si>
  <si>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</si>
  <si>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</si>
  <si>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</si>
  <si>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</si>
  <si>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</si>
  <si>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</si>
  <si>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</si>
  <si>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</si>
  <si>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</si>
  <si>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</si>
  <si>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</si>
  <si>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</si>
  <si>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</si>
  <si>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</si>
  <si>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</si>
  <si>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</si>
  <si>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</si>
  <si>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</si>
  <si>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</si>
  <si>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</si>
  <si>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</si>
  <si>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</si>
  <si>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</si>
  <si>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</si>
  <si>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</si>
  <si>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</si>
  <si>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</si>
  <si>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</si>
  <si>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</si>
  <si>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</si>
  <si>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</si>
  <si>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</si>
  <si>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</si>
  <si>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</si>
  <si>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</si>
  <si>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</si>
  <si>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</si>
  <si>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</si>
  <si>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</si>
  <si>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</si>
  <si>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</si>
  <si>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</si>
  <si>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</si>
  <si>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</si>
  <si>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</si>
  <si>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</si>
  <si>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</si>
  <si>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</si>
  <si>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</si>
  <si>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</si>
  <si>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</si>
  <si>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</si>
  <si>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</si>
  <si>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</si>
  <si>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</si>
  <si>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</si>
  <si>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</si>
  <si>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</si>
  <si>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</si>
  <si>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</si>
  <si>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</si>
  <si>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</si>
  <si>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</si>
  <si>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</si>
  <si>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</si>
  <si>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</si>
  <si>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</si>
  <si>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</si>
  <si>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</si>
  <si>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</si>
  <si>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</si>
  <si>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</si>
  <si>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</si>
  <si>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</si>
  <si>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</si>
  <si>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</si>
  <si>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</si>
  <si>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</si>
  <si>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</si>
  <si>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</si>
  <si>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</si>
  <si>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</si>
  <si>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</si>
  <si>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</si>
  <si>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</si>
  <si>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</si>
  <si>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</si>
  <si>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</si>
  <si>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</si>
  <si>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</si>
  <si>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</si>
  <si>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</si>
  <si>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</si>
  <si>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</si>
  <si>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</si>
  <si>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</si>
  <si>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</si>
  <si>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</si>
  <si>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</si>
  <si>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</si>
  <si>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</si>
  <si>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</si>
  <si>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</si>
  <si>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</si>
  <si>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</si>
  <si>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</si>
  <si>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</si>
  <si>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</si>
  <si>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</si>
  <si>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</si>
  <si>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</si>
  <si>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</si>
  <si>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</si>
  <si>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</si>
  <si>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</si>
  <si>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</si>
  <si>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</si>
  <si>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</si>
  <si>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</si>
  <si>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</si>
  <si>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</si>
  <si>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</si>
  <si>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</si>
  <si>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</si>
  <si>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</si>
  <si>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</si>
  <si>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</si>
  <si>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</si>
  <si>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</si>
  <si>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</si>
  <si>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</si>
  <si>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</si>
  <si>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</si>
  <si>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</si>
  <si>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</si>
  <si>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</si>
  <si>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</si>
  <si>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</si>
  <si>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</si>
  <si>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</si>
  <si>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</si>
  <si>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</si>
  <si>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</si>
  <si>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</si>
  <si>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</si>
  <si>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</si>
  <si>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</si>
  <si>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</si>
  <si>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</si>
  <si>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</si>
  <si>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</si>
  <si>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</si>
  <si>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</si>
  <si>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</si>
  <si>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</si>
  <si>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</si>
  <si>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</si>
  <si>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</si>
  <si>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</si>
  <si>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</si>
  <si>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</si>
  <si>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</si>
  <si>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</si>
  <si>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</si>
  <si>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</si>
  <si>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</si>
  <si>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</si>
  <si>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</si>
  <si>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</si>
  <si>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</si>
  <si>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</si>
  <si>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</si>
  <si>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</si>
  <si>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</si>
  <si>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</si>
  <si>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</si>
  <si>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</si>
  <si>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</si>
  <si>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</si>
  <si>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</si>
  <si>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</si>
  <si>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</si>
  <si>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</si>
  <si>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</si>
  <si>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</si>
  <si>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</si>
  <si>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</si>
  <si>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</si>
  <si>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</si>
  <si>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</si>
  <si>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</si>
  <si>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</si>
  <si>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</si>
  <si>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</si>
  <si>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</si>
  <si>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</si>
  <si>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</si>
  <si>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</si>
  <si>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</si>
  <si>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</si>
  <si>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</si>
  <si>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</si>
  <si>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</si>
  <si>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</si>
  <si>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</si>
  <si>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</si>
  <si>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</si>
  <si>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</si>
  <si>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</si>
  <si>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</si>
  <si>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</si>
  <si>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</si>
  <si>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</si>
  <si>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</si>
  <si>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</si>
  <si>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</si>
  <si>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</si>
  <si>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</si>
  <si>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</si>
  <si>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</si>
  <si>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</si>
  <si>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</si>
  <si>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</si>
  <si>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</si>
  <si>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</si>
  <si>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</si>
  <si>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</si>
  <si>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</si>
  <si>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</si>
  <si>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</si>
  <si>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</si>
  <si>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</si>
  <si>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</si>
  <si>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</si>
  <si>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</si>
  <si>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</si>
  <si>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</si>
  <si>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</si>
  <si>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</si>
  <si>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</si>
  <si>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</si>
  <si>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</si>
  <si>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</si>
  <si>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</si>
  <si>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</si>
  <si>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</si>
  <si>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</si>
  <si>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</si>
  <si>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</si>
  <si>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</si>
  <si>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</si>
  <si>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</si>
  <si>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</si>
  <si>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</si>
  <si>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</si>
  <si>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</si>
  <si>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</si>
  <si>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</si>
  <si>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</si>
  <si>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</si>
  <si>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</si>
  <si>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</si>
  <si>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</si>
  <si>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</si>
  <si>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</si>
  <si>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</si>
  <si>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</si>
  <si>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</si>
  <si>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</si>
  <si>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</si>
  <si>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</si>
  <si>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</si>
  <si>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</si>
  <si>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</si>
  <si>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</si>
  <si>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</si>
  <si>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</si>
  <si>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</si>
  <si>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</si>
  <si>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</si>
  <si>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</si>
  <si>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</si>
  <si>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</si>
  <si>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</si>
  <si>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</si>
  <si>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</si>
  <si>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</si>
  <si>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</si>
  <si>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</si>
  <si>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</si>
  <si>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</si>
  <si>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</si>
  <si>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</si>
  <si>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</si>
  <si>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</si>
  <si>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</si>
  <si>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</si>
  <si>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</si>
  <si>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</si>
  <si>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</si>
  <si>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</si>
  <si>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</si>
  <si>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</si>
  <si>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</si>
  <si>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</si>
  <si>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</si>
  <si>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</si>
  <si>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</si>
  <si>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</si>
  <si>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</si>
  <si>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</si>
  <si>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</si>
  <si>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</si>
  <si>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</si>
  <si>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</si>
  <si>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</si>
  <si>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</si>
  <si>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</si>
  <si>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</si>
  <si>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</si>
  <si>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</si>
  <si>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</si>
  <si>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</si>
  <si>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</si>
  <si>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</si>
  <si>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</si>
  <si>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</si>
  <si>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</si>
  <si>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</si>
  <si>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</si>
  <si>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</si>
  <si>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</si>
  <si>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</si>
  <si>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</si>
  <si>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</si>
  <si>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</si>
  <si>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</si>
  <si>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</si>
  <si>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</si>
  <si>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</si>
  <si>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</si>
  <si>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</si>
  <si>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</si>
  <si>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</si>
  <si>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</si>
  <si>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</si>
  <si>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</si>
  <si>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</si>
  <si>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</si>
  <si>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</si>
  <si>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</si>
  <si>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</si>
  <si>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</si>
  <si>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</si>
  <si>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</si>
  <si>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</si>
  <si>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</si>
  <si>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</si>
  <si>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</si>
  <si>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</si>
  <si>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</si>
  <si>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</si>
  <si>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</si>
  <si>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</si>
  <si>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</si>
  <si>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</si>
  <si>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</si>
  <si>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</si>
  <si>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</si>
  <si>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</si>
  <si>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</si>
  <si>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</si>
  <si>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</si>
  <si>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</si>
  <si>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</si>
  <si>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</si>
  <si>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</si>
  <si>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</si>
  <si>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</si>
  <si>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</si>
  <si>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</si>
  <si>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</si>
  <si>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</si>
  <si>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</si>
  <si>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</si>
  <si>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</si>
  <si>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</si>
  <si>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</si>
  <si>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</si>
  <si>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</si>
  <si>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</si>
  <si>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</si>
  <si>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</si>
  <si>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</si>
  <si>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</si>
  <si>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</si>
  <si>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</si>
  <si>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</si>
  <si>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</si>
  <si>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</si>
  <si>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</si>
  <si>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</si>
  <si>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</si>
  <si>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</si>
  <si>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</si>
  <si>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</si>
  <si>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</si>
  <si>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</si>
  <si>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</si>
  <si>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</si>
  <si>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</si>
  <si>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</si>
  <si>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</si>
  <si>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</si>
  <si>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</si>
  <si>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</si>
  <si>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</si>
  <si>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</si>
  <si>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</si>
  <si>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</si>
  <si>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</si>
  <si>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</si>
  <si>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</si>
  <si>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</si>
  <si>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</si>
  <si>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</si>
  <si>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</si>
  <si>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</si>
  <si>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</si>
  <si>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</si>
  <si>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</si>
  <si>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</si>
  <si>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</si>
  <si>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</si>
  <si>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</si>
  <si>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</si>
  <si>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</si>
  <si>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</si>
  <si>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</si>
  <si>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</si>
  <si>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</si>
  <si>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</si>
  <si>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</si>
  <si>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</si>
  <si>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</si>
  <si>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</si>
  <si>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</si>
  <si>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</si>
  <si>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</si>
  <si>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</si>
  <si>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</si>
  <si>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</si>
  <si>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</si>
  <si>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</si>
  <si>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</si>
  <si>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</si>
  <si>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</si>
  <si>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</si>
  <si>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</si>
  <si>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</si>
  <si>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</si>
  <si>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</si>
  <si>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</si>
  <si>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</si>
  <si>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</si>
  <si>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</si>
  <si>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</si>
  <si>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</si>
  <si>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</si>
  <si>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</si>
  <si>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</si>
  <si>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</si>
  <si>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</si>
  <si>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</si>
  <si>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</si>
  <si>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</si>
  <si>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</si>
  <si>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</si>
  <si>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</si>
  <si>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</si>
  <si>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</si>
  <si>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</si>
  <si>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</si>
  <si>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</si>
  <si>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</si>
  <si>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</si>
  <si>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</si>
  <si>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</si>
  <si>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</si>
  <si>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</si>
  <si>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</si>
  <si>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</si>
  <si>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</si>
  <si>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</si>
  <si>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</si>
  <si>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</si>
  <si>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</si>
  <si>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</si>
  <si>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</si>
  <si>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</si>
  <si>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</si>
  <si>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</si>
  <si>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</si>
  <si>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</si>
  <si>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</si>
  <si>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</si>
  <si>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</si>
  <si>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</si>
  <si>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</si>
  <si>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</si>
  <si>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</si>
  <si>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</si>
  <si>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</si>
  <si>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</si>
  <si>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</si>
  <si>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</si>
  <si>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</si>
  <si>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</si>
  <si>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</si>
  <si>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</si>
  <si>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</si>
  <si>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</si>
  <si>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</si>
  <si>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</si>
  <si>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</si>
  <si>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</si>
  <si>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</si>
  <si>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</si>
  <si>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</si>
  <si>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</si>
  <si>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</si>
  <si>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</si>
  <si>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</si>
  <si>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</si>
  <si>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</si>
  <si>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</si>
  <si>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</si>
  <si>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</si>
  <si>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</si>
  <si>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</si>
  <si>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</si>
  <si>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</si>
  <si>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</si>
  <si>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</si>
  <si>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</si>
  <si>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</si>
  <si>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</si>
  <si>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</si>
  <si>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</si>
  <si>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</si>
  <si>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</si>
  <si>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</si>
  <si>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</si>
  <si>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</si>
  <si>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</si>
  <si>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</si>
  <si>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</si>
  <si>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</si>
  <si>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</si>
  <si>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</si>
  <si>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</si>
  <si>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</si>
  <si>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</si>
  <si>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</si>
  <si>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</si>
  <si>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</si>
  <si>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</si>
  <si>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</si>
  <si>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</si>
  <si>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</si>
  <si>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</si>
  <si>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</si>
  <si>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</si>
  <si>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</si>
  <si>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</si>
  <si>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</si>
  <si>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</si>
  <si>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</si>
  <si>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</si>
  <si>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</si>
  <si>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</si>
  <si>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</si>
  <si>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</si>
  <si>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</si>
  <si>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</si>
  <si>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</si>
  <si>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</si>
  <si>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</si>
  <si>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</si>
  <si>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</si>
  <si>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</si>
  <si>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</si>
  <si>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</si>
  <si>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</si>
  <si>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</si>
  <si>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</si>
  <si>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</si>
  <si>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</si>
  <si>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</si>
  <si>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</si>
  <si>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</si>
  <si>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</si>
  <si>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</si>
  <si>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</si>
  <si>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</si>
  <si>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</si>
  <si>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</si>
  <si>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</si>
  <si>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</si>
  <si>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</si>
  <si>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</si>
  <si>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</si>
  <si>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</si>
  <si>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</si>
  <si>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</si>
  <si>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</si>
  <si>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</si>
  <si>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</si>
  <si>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</si>
  <si>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</si>
  <si>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</si>
  <si>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</si>
  <si>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</si>
  <si>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</si>
  <si>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</si>
  <si>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</si>
  <si>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</si>
  <si>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</si>
  <si>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</si>
  <si>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</si>
  <si>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</si>
  <si>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</si>
  <si>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</si>
  <si>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</si>
  <si>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</si>
  <si>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</si>
  <si>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</si>
  <si>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</si>
  <si>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</si>
  <si>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</si>
  <si>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</si>
  <si>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</si>
  <si>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</si>
  <si>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</si>
  <si>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</si>
  <si>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</si>
  <si>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</si>
  <si>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</si>
  <si>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</si>
  <si>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</si>
  <si>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</si>
  <si>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</si>
  <si>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</si>
  <si>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</si>
  <si>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</si>
  <si>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</si>
  <si>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</si>
  <si>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</si>
  <si>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</si>
  <si>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</si>
  <si>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</si>
  <si>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</si>
  <si>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</si>
  <si>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</si>
  <si>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</si>
  <si>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</si>
  <si>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</si>
  <si>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</si>
  <si>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</si>
  <si>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</si>
  <si>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</si>
  <si>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</si>
  <si>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</si>
  <si>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</si>
  <si>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</si>
  <si>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</si>
  <si>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</si>
  <si>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</si>
  <si>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</si>
  <si>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</si>
  <si>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</si>
  <si>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</si>
  <si>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</si>
  <si>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</si>
  <si>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</si>
  <si>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</si>
  <si>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</si>
  <si>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</si>
  <si>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</si>
  <si>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</si>
  <si>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</si>
  <si>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</si>
  <si>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</si>
  <si>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</si>
  <si>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</si>
  <si>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</si>
  <si>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</si>
  <si>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</si>
  <si>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</si>
  <si>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</si>
  <si>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</si>
  <si>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</si>
  <si>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</si>
  <si>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</si>
  <si>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</si>
  <si>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</si>
  <si>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</si>
  <si>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</si>
  <si>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</si>
  <si>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</si>
  <si>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</si>
  <si>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</si>
  <si>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</si>
  <si>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</si>
  <si>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</si>
  <si>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</si>
  <si>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</si>
  <si>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</si>
  <si>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</si>
  <si>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</si>
  <si>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</si>
  <si>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</si>
  <si>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</si>
  <si>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</si>
  <si>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</si>
  <si>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</si>
  <si>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</si>
  <si>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</si>
  <si>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</si>
  <si>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</si>
  <si>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</si>
  <si>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</si>
  <si>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</si>
  <si>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</si>
  <si>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</si>
  <si>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</si>
  <si>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</si>
  <si>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</si>
  <si>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</si>
  <si>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</si>
  <si>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</si>
  <si>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</si>
  <si>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</si>
  <si>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</si>
  <si>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</si>
  <si>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</si>
  <si>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</si>
  <si>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</si>
  <si>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</si>
  <si>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</si>
  <si>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</si>
  <si>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</si>
  <si>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</si>
  <si>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</si>
  <si>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</si>
  <si>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</si>
  <si>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</si>
  <si>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</si>
  <si>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</si>
  <si>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</si>
  <si>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</si>
  <si>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</si>
  <si>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</si>
  <si>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</si>
  <si>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</si>
  <si>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</si>
  <si>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</si>
  <si>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</si>
  <si>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</si>
  <si>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</si>
  <si>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</si>
  <si>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</si>
  <si>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</si>
  <si>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</si>
  <si>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</si>
  <si>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</si>
  <si>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</si>
  <si>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</si>
  <si>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</si>
  <si>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</si>
  <si>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</si>
  <si>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</si>
  <si>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</si>
  <si>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</si>
  <si>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</si>
  <si>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</si>
  <si>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</si>
  <si>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</si>
  <si>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</si>
  <si>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</si>
  <si>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</si>
  <si>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</si>
  <si>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</si>
  <si>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</si>
  <si>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</si>
  <si>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</si>
  <si>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</si>
  <si>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</si>
  <si>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</si>
  <si>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</si>
  <si>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</si>
  <si>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</si>
  <si>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</si>
  <si>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</si>
  <si>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</si>
  <si>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</si>
  <si>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</si>
  <si>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</si>
  <si>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</si>
  <si>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</si>
  <si>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</si>
  <si>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</si>
  <si>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</si>
  <si>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</si>
  <si>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</si>
  <si>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</si>
  <si>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</si>
  <si>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</si>
  <si>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</si>
  <si>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</si>
  <si>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</si>
  <si>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</si>
  <si>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</si>
  <si>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</si>
  <si>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</si>
  <si>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</si>
  <si>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</si>
  <si>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</si>
  <si>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</si>
  <si>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</si>
  <si>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</si>
  <si>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</si>
  <si>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</si>
  <si>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</si>
  <si>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</si>
  <si>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</si>
  <si>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</si>
  <si>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</si>
  <si>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</si>
  <si>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</si>
  <si>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</si>
  <si>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</si>
  <si>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</si>
  <si>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</si>
  <si>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</si>
  <si>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</si>
  <si>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</si>
  <si>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</si>
  <si>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</si>
  <si>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</si>
  <si>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</si>
  <si>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</si>
  <si>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</si>
  <si>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</si>
  <si>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</si>
  <si>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</si>
  <si>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</si>
  <si>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</si>
  <si>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</si>
  <si>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</si>
  <si>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</si>
  <si>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</si>
  <si>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</si>
  <si>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</si>
  <si>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</si>
  <si>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</si>
  <si>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</si>
  <si>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</si>
  <si>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</si>
  <si>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</si>
  <si>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</si>
  <si>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</si>
  <si>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</si>
  <si>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</si>
  <si>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</si>
  <si>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</si>
  <si>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</si>
  <si>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</si>
  <si>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</si>
  <si>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</si>
  <si>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</si>
  <si>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</si>
  <si>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</si>
  <si>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</si>
  <si>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</si>
  <si>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</si>
  <si>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</si>
  <si>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</si>
  <si>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</si>
  <si>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</si>
  <si>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</si>
  <si>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</si>
  <si>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</si>
  <si>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</si>
  <si>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</si>
  <si>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</si>
  <si>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</si>
  <si>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</si>
  <si>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</si>
  <si>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</si>
  <si>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</si>
  <si>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</si>
  <si>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</si>
  <si>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</si>
  <si>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</si>
  <si>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</si>
  <si>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</si>
  <si>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</si>
  <si>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</si>
  <si>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</si>
  <si>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</si>
  <si>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</si>
  <si>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</si>
  <si>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</si>
  <si>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</si>
  <si>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</si>
  <si>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</si>
  <si>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</si>
  <si>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</si>
  <si>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</si>
  <si>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</si>
  <si>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</si>
  <si>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</si>
  <si>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</si>
  <si>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</si>
  <si>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</si>
  <si>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</si>
  <si>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</si>
  <si>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</si>
  <si>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</si>
  <si>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</si>
  <si>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</si>
  <si>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</si>
  <si>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</si>
  <si>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</si>
  <si>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</si>
  <si>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</si>
  <si>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</si>
  <si>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</si>
  <si>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</si>
  <si>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</si>
  <si>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</si>
  <si>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</si>
  <si>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</si>
  <si>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</si>
  <si>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</si>
  <si>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</si>
  <si>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</si>
  <si>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</si>
  <si>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</si>
  <si>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</si>
  <si>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</si>
  <si>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</si>
  <si>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</si>
  <si>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</si>
  <si>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</si>
  <si>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</si>
  <si>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</si>
  <si>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</si>
  <si>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</si>
  <si>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</si>
  <si>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</si>
  <si>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</si>
  <si>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</si>
  <si>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</si>
  <si>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</si>
  <si>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</si>
  <si>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</si>
  <si>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</si>
  <si>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</si>
  <si>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</si>
  <si>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</si>
  <si>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</si>
  <si>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</si>
  <si>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</si>
  <si>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</si>
  <si>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</si>
  <si>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</si>
  <si>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</si>
  <si>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</si>
  <si>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</si>
  <si>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</si>
  <si>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</si>
  <si>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</si>
  <si>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</si>
  <si>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</si>
  <si>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</si>
  <si>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</si>
  <si>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</si>
  <si>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</si>
  <si>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</si>
  <si>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</si>
  <si>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</si>
  <si>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</si>
  <si>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</si>
  <si>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</si>
  <si>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</si>
  <si>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</si>
  <si>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</si>
  <si>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</si>
  <si>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</si>
  <si>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</si>
  <si>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</si>
  <si>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</si>
  <si>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</si>
  <si>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</si>
  <si>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</si>
  <si>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</si>
  <si>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</si>
  <si>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</si>
  <si>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</si>
  <si>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</si>
  <si>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</si>
  <si>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</si>
  <si>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</si>
  <si>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</si>
  <si>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</si>
  <si>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</si>
  <si>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</si>
  <si>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</si>
  <si>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</si>
  <si>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</si>
  <si>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</si>
  <si>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</si>
  <si>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</si>
  <si>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</si>
  <si>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</si>
  <si>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</si>
  <si>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</si>
  <si>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</si>
  <si>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</si>
  <si>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</si>
  <si>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</si>
  <si>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</si>
  <si>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</si>
  <si>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</si>
  <si>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</si>
  <si>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</si>
  <si>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</si>
  <si>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</si>
  <si>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</si>
  <si>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</si>
  <si>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</si>
  <si>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</si>
  <si>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</si>
  <si>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</si>
  <si>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</si>
  <si>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</si>
  <si>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</si>
  <si>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</si>
  <si>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</si>
  <si>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</si>
  <si>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</si>
  <si>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</si>
  <si>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</si>
  <si>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</si>
  <si>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</si>
  <si>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</si>
  <si>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</si>
  <si>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</si>
  <si>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</si>
  <si>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</si>
  <si>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</si>
  <si>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</si>
  <si>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</si>
  <si>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</si>
  <si>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</si>
  <si>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</si>
  <si>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</si>
  <si>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</si>
  <si>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</si>
  <si>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</si>
  <si>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</si>
  <si>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</si>
  <si>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</si>
  <si>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</si>
  <si>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</si>
  <si>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</si>
  <si>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</si>
  <si>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</si>
  <si>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</si>
  <si>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</si>
  <si>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</si>
  <si>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</si>
  <si>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</si>
  <si>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</si>
  <si>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</si>
  <si>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</si>
  <si>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</si>
  <si>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</si>
  <si>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</si>
  <si>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</si>
  <si>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</si>
  <si>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</si>
  <si>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</si>
  <si>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</si>
  <si>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</si>
  <si>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</si>
  <si>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</si>
  <si>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</si>
  <si>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</si>
  <si>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</si>
  <si>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</si>
  <si>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</si>
  <si>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</si>
  <si>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</si>
  <si>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</si>
  <si>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</si>
  <si>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</si>
  <si>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</si>
  <si>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</si>
  <si>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</si>
  <si>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</si>
  <si>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</si>
  <si>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</si>
  <si>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</si>
  <si>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</si>
  <si>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</si>
  <si>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</si>
  <si>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</si>
  <si>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</si>
  <si>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</si>
  <si>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</si>
  <si>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</si>
  <si>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</si>
  <si>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</si>
  <si>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</si>
  <si>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</si>
  <si>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</si>
  <si>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</si>
  <si>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</si>
  <si>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</si>
  <si>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</si>
  <si>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</si>
  <si>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</si>
  <si>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</si>
  <si>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</si>
  <si>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</si>
  <si>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</si>
  <si>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</si>
  <si>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</si>
  <si>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</si>
  <si>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</si>
  <si>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</si>
  <si>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</si>
  <si>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</si>
  <si>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</si>
  <si>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</si>
  <si>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</si>
  <si>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</si>
  <si>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</si>
  <si>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</si>
  <si>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</si>
  <si>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</si>
  <si>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</si>
  <si>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</si>
  <si>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</si>
  <si>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</si>
  <si>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</si>
  <si>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</si>
  <si>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</si>
  <si>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</si>
  <si>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</si>
  <si>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</si>
  <si>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</si>
  <si>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</si>
  <si>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</si>
  <si>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</si>
  <si>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</si>
  <si>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</si>
  <si>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</si>
  <si>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</si>
  <si>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</si>
  <si>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</si>
  <si>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</si>
  <si>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</si>
  <si>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</si>
  <si>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</si>
  <si>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</si>
  <si>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</si>
  <si>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</si>
  <si>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</si>
  <si>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</si>
  <si>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</si>
  <si>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</si>
  <si>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</si>
  <si>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</si>
  <si>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</si>
  <si>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</si>
  <si>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</si>
  <si>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</si>
  <si>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</si>
  <si>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</si>
  <si>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</si>
  <si>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</si>
  <si>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</si>
  <si>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</si>
  <si>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</si>
  <si>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</si>
  <si>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</si>
  <si>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</si>
  <si>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</si>
  <si>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</si>
  <si>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</si>
  <si>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</si>
  <si>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</si>
  <si>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</si>
  <si>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</si>
  <si>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</si>
  <si>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</si>
  <si>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</si>
  <si>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</si>
  <si>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</si>
  <si>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</si>
  <si>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</si>
  <si>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</si>
  <si>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</si>
  <si>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</si>
  <si>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</si>
  <si>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</si>
  <si>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</si>
  <si>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</si>
  <si>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</si>
  <si>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</si>
  <si>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</si>
  <si>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</si>
  <si>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</si>
  <si>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</si>
  <si>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</si>
  <si>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</si>
  <si>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</si>
  <si>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</si>
  <si>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</si>
  <si>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</si>
  <si>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</si>
  <si>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</si>
  <si>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</si>
  <si>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</si>
  <si>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</si>
  <si>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</si>
  <si>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</si>
  <si>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</si>
  <si>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</si>
  <si>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</si>
  <si>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</si>
  <si>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</si>
  <si>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</si>
  <si>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</si>
  <si>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</si>
  <si>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</si>
  <si>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</si>
  <si>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</si>
  <si>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</si>
  <si>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</si>
  <si>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</si>
  <si>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</si>
  <si>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</si>
  <si>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</si>
  <si>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</si>
  <si>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</si>
  <si>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</si>
  <si>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</si>
  <si>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</si>
  <si>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</si>
  <si>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</si>
  <si>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</si>
  <si>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</si>
  <si>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</si>
  <si>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</si>
  <si>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</si>
  <si>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</si>
  <si>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</si>
  <si>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</si>
  <si>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</si>
  <si>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</si>
  <si>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</si>
  <si>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</si>
  <si>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</si>
  <si>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</si>
  <si>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</si>
  <si>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</si>
  <si>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</si>
  <si>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</si>
  <si>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</si>
  <si>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</si>
  <si>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</si>
  <si>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</si>
  <si>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</si>
  <si>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</si>
  <si>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</si>
  <si>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</si>
  <si>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</si>
  <si>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</si>
  <si>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</si>
  <si>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</si>
  <si>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</si>
  <si>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</si>
  <si>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</si>
  <si>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</si>
  <si>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</si>
  <si>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</si>
  <si>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</si>
  <si>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</si>
  <si>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</si>
  <si>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</si>
  <si>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</si>
  <si>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</si>
  <si>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</si>
  <si>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</si>
  <si>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</si>
  <si>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</si>
  <si>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</si>
  <si>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</si>
  <si>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</si>
  <si>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</si>
  <si>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</si>
  <si>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</si>
  <si>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</si>
  <si>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</si>
  <si>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</si>
  <si>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</si>
  <si>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</si>
  <si>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</si>
  <si>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</si>
  <si>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</si>
  <si>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</si>
  <si>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</si>
  <si>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</si>
  <si>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</si>
  <si>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</si>
  <si>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</si>
  <si>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</si>
  <si>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</si>
  <si>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</si>
  <si>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</si>
  <si>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</si>
  <si>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</si>
  <si>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</si>
  <si>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</si>
  <si>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</si>
  <si>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</si>
  <si>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</si>
  <si>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</si>
  <si>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</si>
  <si>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</si>
  <si>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</si>
  <si>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</si>
  <si>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</si>
  <si>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</si>
  <si>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</si>
  <si>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</si>
  <si>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</si>
  <si>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</si>
  <si>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</si>
  <si>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</si>
  <si>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</si>
  <si>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</si>
  <si>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</si>
  <si>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</si>
  <si>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</si>
  <si>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</si>
  <si>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</si>
  <si>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</si>
  <si>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</si>
  <si>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</si>
  <si>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</si>
  <si>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</si>
  <si>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</si>
  <si>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</si>
  <si>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</si>
  <si>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</si>
  <si>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</si>
  <si>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</si>
  <si>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</si>
  <si>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</si>
  <si>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</si>
  <si>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</si>
  <si>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</si>
  <si>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</si>
  <si>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</si>
  <si>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</si>
  <si>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</si>
  <si>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</si>
  <si>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</si>
  <si>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</si>
  <si>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</si>
  <si>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</si>
  <si>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</si>
  <si>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</si>
  <si>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</si>
  <si>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</si>
  <si>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</si>
  <si>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</si>
  <si>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</si>
  <si>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</si>
  <si>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</si>
  <si>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</si>
  <si>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</si>
  <si>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</si>
  <si>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</si>
  <si>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</si>
  <si>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</si>
  <si>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</si>
  <si>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</si>
  <si>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</si>
  <si>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</si>
  <si>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</si>
  <si>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</si>
  <si>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</si>
  <si>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</si>
  <si>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</si>
  <si>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</si>
  <si>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</si>
  <si>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</si>
  <si>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</si>
  <si>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</si>
  <si>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</si>
  <si>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</si>
  <si>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</si>
  <si>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</si>
  <si>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</si>
  <si>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</si>
  <si>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</si>
  <si>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</si>
  <si>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</si>
  <si>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</si>
  <si>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</si>
  <si>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</si>
  <si>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</si>
  <si>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</si>
  <si>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</si>
  <si>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</si>
  <si>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</si>
  <si>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</si>
  <si>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</si>
  <si>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</si>
  <si>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</si>
  <si>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</si>
  <si>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</si>
  <si>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</si>
  <si>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</si>
  <si>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</si>
  <si>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</si>
  <si>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</si>
  <si>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</si>
  <si>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</si>
  <si>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</si>
  <si>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</si>
  <si>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</si>
  <si>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</si>
  <si>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</si>
  <si>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</si>
  <si>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</si>
  <si>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</si>
  <si>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</si>
  <si>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</si>
  <si>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</si>
  <si>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</si>
  <si>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</si>
  <si>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</si>
  <si>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</si>
  <si>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</si>
  <si>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</si>
  <si>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</si>
  <si>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</si>
  <si>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</si>
  <si>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</si>
  <si>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</si>
  <si>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</si>
  <si>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</si>
  <si>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</si>
  <si>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</si>
  <si>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</si>
  <si>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</si>
  <si>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</si>
  <si>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</si>
  <si>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</si>
  <si>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</si>
  <si>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</si>
  <si>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</si>
  <si>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</si>
  <si>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</si>
  <si>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</si>
  <si>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</si>
  <si>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</si>
  <si>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</si>
  <si>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</si>
  <si>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</si>
  <si>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</si>
  <si>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</si>
  <si>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</si>
  <si>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</si>
  <si>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</si>
  <si>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</si>
  <si>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</si>
  <si>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</si>
  <si>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</si>
  <si>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</si>
  <si>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</si>
  <si>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</si>
  <si>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</si>
  <si>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</si>
  <si>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</si>
  <si>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</si>
  <si>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</si>
  <si>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</si>
  <si>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</si>
  <si>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</si>
  <si>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</si>
  <si>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</si>
  <si>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</si>
  <si>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</si>
  <si>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</si>
  <si>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</si>
  <si>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</si>
  <si>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</si>
  <si>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</si>
  <si>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</si>
  <si>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</si>
  <si>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</si>
  <si>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</si>
  <si>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</si>
  <si>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</si>
  <si>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</si>
  <si>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</si>
  <si>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</si>
  <si>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</si>
  <si>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</si>
  <si>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</si>
  <si>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</si>
  <si>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</si>
  <si>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</si>
  <si>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</si>
  <si>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</si>
  <si>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</si>
  <si>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</si>
  <si>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</si>
  <si>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</si>
  <si>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</si>
  <si>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</si>
  <si>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</si>
  <si>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</si>
  <si>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</si>
  <si>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</si>
  <si>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</si>
  <si>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</si>
  <si>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</si>
  <si>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</si>
  <si>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</si>
  <si>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</si>
  <si>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</si>
  <si>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</si>
  <si>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</si>
  <si>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</si>
  <si>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</si>
  <si>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</si>
  <si>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</si>
  <si>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</si>
  <si>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</si>
  <si>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</si>
  <si>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</si>
  <si>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</si>
  <si>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</si>
  <si>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</si>
  <si>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</si>
  <si>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</si>
  <si>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</si>
  <si>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</si>
  <si>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</si>
  <si>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</si>
  <si>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</si>
  <si>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</si>
  <si>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</si>
  <si>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</si>
  <si>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</si>
  <si>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</si>
  <si>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</si>
  <si>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</si>
  <si>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</si>
  <si>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</si>
  <si>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</si>
  <si>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</si>
  <si>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</si>
  <si>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</si>
  <si>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</si>
  <si>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</si>
  <si>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</si>
  <si>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</si>
  <si>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</si>
  <si>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</si>
  <si>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</si>
  <si>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</si>
  <si>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</si>
  <si>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</si>
  <si>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</si>
  <si>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</si>
  <si>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</si>
  <si>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</si>
  <si>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</si>
  <si>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</si>
  <si>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</si>
  <si>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</si>
  <si>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</si>
  <si>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</si>
  <si>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</si>
  <si>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</si>
  <si>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</si>
  <si>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</si>
  <si>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</si>
  <si>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</si>
  <si>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</si>
  <si>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</si>
  <si>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</si>
  <si>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</si>
  <si>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</si>
  <si>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</si>
  <si>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</si>
  <si>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</si>
  <si>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</si>
  <si>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</si>
  <si>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</si>
  <si>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</si>
  <si>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</si>
  <si>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</si>
  <si>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</si>
  <si>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</si>
  <si>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</si>
  <si>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</si>
  <si>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</si>
  <si>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</si>
  <si>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</si>
  <si>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</si>
  <si>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</si>
  <si>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</si>
  <si>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</si>
  <si>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</si>
  <si>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</si>
  <si>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</si>
  <si>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</si>
  <si>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</si>
  <si>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</si>
  <si>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</si>
  <si>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</si>
  <si>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</si>
  <si>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</si>
  <si>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</si>
  <si>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</si>
  <si>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</si>
  <si>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</si>
  <si>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</si>
  <si>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</si>
  <si>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</si>
  <si>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</si>
  <si>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</si>
  <si>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</si>
  <si>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</si>
  <si>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</si>
  <si>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</si>
  <si>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</si>
  <si>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</si>
  <si>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</si>
  <si>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</si>
  <si>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</si>
  <si>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</si>
  <si>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</si>
  <si>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</si>
  <si>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</si>
  <si>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</si>
  <si>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</si>
  <si>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</si>
  <si>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</si>
  <si>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</si>
  <si>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</si>
  <si>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</si>
  <si>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</si>
  <si>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</si>
  <si>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</si>
  <si>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</si>
  <si>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</si>
  <si>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</si>
  <si>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</si>
  <si>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</si>
  <si>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</si>
  <si>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</si>
  <si>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</si>
  <si>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</si>
  <si>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</si>
  <si>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</si>
  <si>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</si>
  <si>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</si>
  <si>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</si>
  <si>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</si>
  <si>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</si>
  <si>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</si>
  <si>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</si>
  <si>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</si>
  <si>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</si>
  <si>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</si>
  <si>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</si>
  <si>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</si>
  <si>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</si>
  <si>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</si>
  <si>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</si>
  <si>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</si>
  <si>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</si>
  <si>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</si>
  <si>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</si>
  <si>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</si>
  <si>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</si>
  <si>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</si>
  <si>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</si>
  <si>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</si>
  <si>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</si>
  <si>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</si>
  <si>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</si>
  <si>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</si>
  <si>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</si>
  <si>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</si>
  <si>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</si>
  <si>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</si>
  <si>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</si>
  <si>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</si>
  <si>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</si>
  <si>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</si>
  <si>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</si>
  <si>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</si>
  <si>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</si>
  <si>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</si>
  <si>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</si>
  <si>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</si>
  <si>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</si>
  <si>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</si>
  <si>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</si>
  <si>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</si>
  <si>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</si>
  <si>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</si>
  <si>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</si>
  <si>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</si>
  <si>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</si>
  <si>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</si>
  <si>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</si>
  <si>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</si>
  <si>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</si>
  <si>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</si>
  <si>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</si>
  <si>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</si>
  <si>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</si>
  <si>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</si>
  <si>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</si>
  <si>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</si>
  <si>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</si>
  <si>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</si>
  <si>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</si>
  <si>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</si>
  <si>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</si>
  <si>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</si>
  <si>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</si>
  <si>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</si>
  <si>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</si>
  <si>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</si>
  <si>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</si>
  <si>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</si>
  <si>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</si>
  <si>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</si>
  <si>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</si>
  <si>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</si>
  <si>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</si>
  <si>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</si>
  <si>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</si>
  <si>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</si>
  <si>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</si>
  <si>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</si>
  <si>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</si>
  <si>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</si>
  <si>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</si>
  <si>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</si>
  <si>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</si>
  <si>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</si>
  <si>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</si>
  <si>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</si>
  <si>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</si>
  <si>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</si>
  <si>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</si>
  <si>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</si>
  <si>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</si>
  <si>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</si>
  <si>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</si>
  <si>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</si>
  <si>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</si>
  <si>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</si>
  <si>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</si>
  <si>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</si>
  <si>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</si>
  <si>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</si>
  <si>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</si>
  <si>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</si>
  <si>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</si>
  <si>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</si>
  <si>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</si>
  <si>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</si>
  <si>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</si>
  <si>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</si>
  <si>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</si>
  <si>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</si>
  <si>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</si>
  <si>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</si>
  <si>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</si>
  <si>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</si>
  <si>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</si>
  <si>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</si>
  <si>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</si>
  <si>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</si>
  <si>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</si>
  <si>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</si>
  <si>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</si>
  <si>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</si>
  <si>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</si>
  <si>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</si>
  <si>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</si>
  <si>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</si>
  <si>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</si>
  <si>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</si>
  <si>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</si>
  <si>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</si>
  <si>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</si>
  <si>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</si>
  <si>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</si>
  <si>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</si>
  <si>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</si>
  <si>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</si>
  <si>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</si>
  <si>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</si>
  <si>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</si>
  <si>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</si>
  <si>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</si>
  <si>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</si>
  <si>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</si>
  <si>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</si>
  <si>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</si>
  <si>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</si>
  <si>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</si>
  <si>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</si>
  <si>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</si>
  <si>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</si>
  <si>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</si>
  <si>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</si>
  <si>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</si>
  <si>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</si>
  <si>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</si>
  <si>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</si>
  <si>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</si>
  <si>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</si>
  <si>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</si>
  <si>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</si>
  <si>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</si>
  <si>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</si>
  <si>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</si>
  <si>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</si>
  <si>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</si>
  <si>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</si>
  <si>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</si>
  <si>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</si>
  <si>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</si>
  <si>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</si>
  <si>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</si>
  <si>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</si>
  <si>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</si>
  <si>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</si>
  <si>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</si>
  <si>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</si>
  <si>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</si>
  <si>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</si>
  <si>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</si>
  <si>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</si>
  <si>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</si>
  <si>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</si>
  <si>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</si>
  <si>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</si>
  <si>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</si>
  <si>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</si>
  <si>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</si>
  <si>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</si>
  <si>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</si>
  <si>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</si>
  <si>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</si>
  <si>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</si>
  <si>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</si>
  <si>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</si>
  <si>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</si>
  <si>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</si>
  <si>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</si>
  <si>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</si>
  <si>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</si>
  <si>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</si>
  <si>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</si>
  <si>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</si>
  <si>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</si>
  <si>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</si>
  <si>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</si>
  <si>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</si>
  <si>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</si>
  <si>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</si>
  <si>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</si>
  <si>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</si>
  <si>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</si>
  <si>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</si>
  <si>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</si>
  <si>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</si>
  <si>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</si>
  <si>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</si>
  <si>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</si>
  <si>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</si>
  <si>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</si>
  <si>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</si>
  <si>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</si>
  <si>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</si>
  <si>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</si>
  <si>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</si>
  <si>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</si>
  <si>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</si>
  <si>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</si>
  <si>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</si>
  <si>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</si>
  <si>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</si>
  <si>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</si>
  <si>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</si>
  <si>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</si>
  <si>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</si>
  <si>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</si>
  <si>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</si>
  <si>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</si>
  <si>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</si>
  <si>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</si>
  <si>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</si>
  <si>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</si>
  <si>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</si>
  <si>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</si>
  <si>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</si>
  <si>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</si>
  <si>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</si>
  <si>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</si>
  <si>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</si>
  <si>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</si>
  <si>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</si>
  <si>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</si>
  <si>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</si>
  <si>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</si>
  <si>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</si>
  <si>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</si>
  <si>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</si>
  <si>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</si>
  <si>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</si>
  <si>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</si>
  <si>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</si>
  <si>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</si>
  <si>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</si>
  <si>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</si>
  <si>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</si>
  <si>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</si>
  <si>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</si>
  <si>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</si>
  <si>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</si>
  <si>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</si>
  <si>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</si>
  <si>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</si>
  <si>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</si>
  <si>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</si>
  <si>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</si>
  <si>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</si>
  <si>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</si>
  <si>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</si>
  <si>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</si>
  <si>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</si>
  <si>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</si>
  <si>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</si>
  <si>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</si>
  <si>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</si>
  <si>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</si>
  <si>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</si>
  <si>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</si>
  <si>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</si>
  <si>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</si>
  <si>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</si>
  <si>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</si>
  <si>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</si>
  <si>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</si>
  <si>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</si>
  <si>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</si>
  <si>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</si>
  <si>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</si>
  <si>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</si>
  <si>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</si>
  <si>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</si>
  <si>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</si>
  <si>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</si>
  <si>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</si>
  <si>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</si>
  <si>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</si>
  <si>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</si>
  <si>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</si>
  <si>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</si>
  <si>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</si>
  <si>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</si>
  <si>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</si>
  <si>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</si>
  <si>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</si>
  <si>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</si>
  <si>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</si>
  <si>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</si>
  <si>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</si>
  <si>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</si>
  <si>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</si>
  <si>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</si>
  <si>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</si>
  <si>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</si>
  <si>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</si>
  <si>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</si>
  <si>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</si>
  <si>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</si>
  <si>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</si>
  <si>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</si>
  <si>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</si>
  <si>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</si>
  <si>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</si>
  <si>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</si>
  <si>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</si>
  <si>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</si>
  <si>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</si>
  <si>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</si>
  <si>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</si>
  <si>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</si>
  <si>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</si>
  <si>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</si>
  <si>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</si>
  <si>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</si>
  <si>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</si>
  <si>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</si>
  <si>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</si>
  <si>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</si>
  <si>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</si>
  <si>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</si>
  <si>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</si>
  <si>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</si>
  <si>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</si>
  <si>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</si>
  <si>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</si>
  <si>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</si>
  <si>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</si>
  <si>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</si>
  <si>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</si>
  <si>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</si>
  <si>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</si>
  <si>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</si>
  <si>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</si>
  <si>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</si>
  <si>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</si>
  <si>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</si>
  <si>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</si>
  <si>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</si>
  <si>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</si>
  <si>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</si>
  <si>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</si>
  <si>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</si>
  <si>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</si>
  <si>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</si>
  <si>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</si>
  <si>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</si>
  <si>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</si>
  <si>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</si>
  <si>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</si>
  <si>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</si>
  <si>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</si>
  <si>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</si>
  <si>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</si>
  <si>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</si>
  <si>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</si>
  <si>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</si>
  <si>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</si>
  <si>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</si>
  <si>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</si>
  <si>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</si>
  <si>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</si>
  <si>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</si>
  <si>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</si>
  <si>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</si>
  <si>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</si>
  <si>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</si>
  <si>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</si>
  <si>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</si>
  <si>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</si>
  <si>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</si>
  <si>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</si>
  <si>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</si>
  <si>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</si>
  <si>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</si>
  <si>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</si>
  <si>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</si>
  <si>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</si>
  <si>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</si>
  <si>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</si>
  <si>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</si>
  <si>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</si>
  <si>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</si>
  <si>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</si>
  <si>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</si>
  <si>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</si>
  <si>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</si>
  <si>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</si>
  <si>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</si>
  <si>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</si>
  <si>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</si>
  <si>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</si>
  <si>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</si>
  <si>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</si>
  <si>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</si>
  <si>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</si>
  <si>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</si>
  <si>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</si>
  <si>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</si>
  <si>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</si>
  <si>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</si>
  <si>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</si>
  <si>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</si>
  <si>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</si>
  <si>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</si>
  <si>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</si>
  <si>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</si>
  <si>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</si>
  <si>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</si>
  <si>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</si>
  <si>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</si>
  <si>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</si>
  <si>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</si>
  <si>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</si>
  <si>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</si>
  <si>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</si>
  <si>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</si>
  <si>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</si>
  <si>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</si>
  <si>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</si>
  <si>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</si>
  <si>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</si>
  <si>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</si>
  <si>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</si>
  <si>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</si>
  <si>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</si>
  <si>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</si>
  <si>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</si>
  <si>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</si>
  <si>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</si>
  <si>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</si>
  <si>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</si>
  <si>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</si>
  <si>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</si>
  <si>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</si>
  <si>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</si>
  <si>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</si>
  <si>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</si>
  <si>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</si>
  <si>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</si>
  <si>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</si>
  <si>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</si>
  <si>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</si>
  <si>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</si>
  <si>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</si>
  <si>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</si>
  <si>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</si>
  <si>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</si>
  <si>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</si>
  <si>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</si>
  <si>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</si>
  <si>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</si>
  <si>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</si>
  <si>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</si>
  <si>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</si>
  <si>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</si>
  <si>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</si>
  <si>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</si>
  <si>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</si>
  <si>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</si>
  <si>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</si>
  <si>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</si>
  <si>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</si>
  <si>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</si>
  <si>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</si>
  <si>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</si>
  <si>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</si>
  <si>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</si>
  <si>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</si>
  <si>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</si>
  <si>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</si>
  <si>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</si>
  <si>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</si>
  <si>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</si>
  <si>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</si>
  <si>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</si>
  <si>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</si>
  <si>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</si>
  <si>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</si>
  <si>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</si>
  <si>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</si>
  <si>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</si>
  <si>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</si>
  <si>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</si>
  <si>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</si>
  <si>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</si>
  <si>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</si>
  <si>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</si>
  <si>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</si>
  <si>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</si>
  <si>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</si>
  <si>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</si>
  <si>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</si>
  <si>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</si>
  <si>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</si>
  <si>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</si>
  <si>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</si>
  <si>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</si>
  <si>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</si>
  <si>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</si>
  <si>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</si>
  <si>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</si>
  <si>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</si>
  <si>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</si>
  <si>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</si>
  <si>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</si>
  <si>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</si>
  <si>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</si>
  <si>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</si>
  <si>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</si>
  <si>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</si>
  <si>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</si>
  <si>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</si>
  <si>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</si>
  <si>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</si>
  <si>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</si>
  <si>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</si>
  <si>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</si>
  <si>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</si>
  <si>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</si>
  <si>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</si>
  <si>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</si>
  <si>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</si>
  <si>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</si>
  <si>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</si>
  <si>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</si>
  <si>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</si>
  <si>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</si>
  <si>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</si>
  <si>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</si>
  <si>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</si>
  <si>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</si>
  <si>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</si>
  <si>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</si>
  <si>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</si>
  <si>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</si>
  <si>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</si>
  <si>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</si>
  <si>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</si>
  <si>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</si>
  <si>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</si>
  <si>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</si>
  <si>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</si>
  <si>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</si>
  <si>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</si>
  <si>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</si>
  <si>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</si>
  <si>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</si>
  <si>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</si>
  <si>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</si>
  <si>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</si>
  <si>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</si>
  <si>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</si>
  <si>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</si>
  <si>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</si>
  <si>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</si>
  <si>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</si>
  <si>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</si>
  <si>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</si>
  <si>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</si>
  <si>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</si>
  <si>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</si>
  <si>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</si>
  <si>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</si>
  <si>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</si>
  <si>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</si>
  <si>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</si>
  <si>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</si>
  <si>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</si>
  <si>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</si>
  <si>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</si>
  <si>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</si>
  <si>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</si>
  <si>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</si>
  <si>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</si>
  <si>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</si>
  <si>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</si>
  <si>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</si>
  <si>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</si>
  <si>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</si>
  <si>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</si>
  <si>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</si>
  <si>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</si>
  <si>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</si>
  <si>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</si>
  <si>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</si>
  <si>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</si>
  <si>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</si>
  <si>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</si>
  <si>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</si>
  <si>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</si>
  <si>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</si>
  <si>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</si>
  <si>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</si>
  <si>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</si>
  <si>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</si>
  <si>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</si>
  <si>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</si>
  <si>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</si>
  <si>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</si>
  <si>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</si>
  <si>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</si>
  <si>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</si>
  <si>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</si>
  <si>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</si>
  <si>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</si>
  <si>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</si>
  <si>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</si>
  <si>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</si>
  <si>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</si>
  <si>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</si>
  <si>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</si>
  <si>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</si>
  <si>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</si>
  <si>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</si>
  <si>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</si>
  <si>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</si>
  <si>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</si>
  <si>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</si>
  <si>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</si>
  <si>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</si>
  <si>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</si>
  <si>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</si>
  <si>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</si>
  <si>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</si>
  <si>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</si>
  <si>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</si>
  <si>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</si>
  <si>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</si>
  <si>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</si>
  <si>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</si>
  <si>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</si>
  <si>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</si>
  <si>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</si>
  <si>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</si>
  <si>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</si>
  <si>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</si>
  <si>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</si>
  <si>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</si>
  <si>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</si>
  <si>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</si>
  <si>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</si>
  <si>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</si>
  <si>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</si>
  <si>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</si>
  <si>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</si>
  <si>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</si>
  <si>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</si>
  <si>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</si>
  <si>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</si>
  <si>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</si>
  <si>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</si>
  <si>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</si>
  <si>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</si>
  <si>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</si>
  <si>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</si>
  <si>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</si>
  <si>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</si>
  <si>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</si>
  <si>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</si>
  <si>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</si>
  <si>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</si>
  <si>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</si>
  <si>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</si>
  <si>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</si>
  <si>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</si>
  <si>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</si>
  <si>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</si>
  <si>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</si>
  <si>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</si>
  <si>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</si>
  <si>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</si>
  <si>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</si>
  <si>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</si>
  <si>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</si>
  <si>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</si>
  <si>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</si>
  <si>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</si>
  <si>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</si>
  <si>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</si>
  <si>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</si>
  <si>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</si>
  <si>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</si>
  <si>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</si>
  <si>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</si>
  <si>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</si>
  <si>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</si>
  <si>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</si>
  <si>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</si>
  <si>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</si>
  <si>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</si>
  <si>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</si>
  <si>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</si>
  <si>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</si>
  <si>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</si>
  <si>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</si>
  <si>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</si>
  <si>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</si>
  <si>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</si>
  <si>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</si>
  <si>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</si>
  <si>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</si>
  <si>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</si>
  <si>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</si>
  <si>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</si>
  <si>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</si>
  <si>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</si>
  <si>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</si>
  <si>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</si>
  <si>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</si>
  <si>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</si>
  <si>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</si>
  <si>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</si>
  <si>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</si>
  <si>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</si>
  <si>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</si>
  <si>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</si>
  <si>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</si>
  <si>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</si>
  <si>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</si>
  <si>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</si>
  <si>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</si>
  <si>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</si>
  <si>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</si>
  <si>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</si>
  <si>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</si>
  <si>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</si>
  <si>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</si>
  <si>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</si>
  <si>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</si>
  <si>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</si>
  <si>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</si>
  <si>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</si>
  <si>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</si>
  <si>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</si>
  <si>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</si>
  <si>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</si>
  <si>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</si>
  <si>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</si>
  <si>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</si>
  <si>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</si>
  <si>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</si>
  <si>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</si>
  <si>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</si>
  <si>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</si>
  <si>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</si>
  <si>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</si>
  <si>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</si>
  <si>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</si>
  <si>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</si>
  <si>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</si>
  <si>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</si>
  <si>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</si>
  <si>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</si>
  <si>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</si>
  <si>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</si>
  <si>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</si>
  <si>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</si>
  <si>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</si>
  <si>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</si>
  <si>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</si>
  <si>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</si>
  <si>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</si>
  <si>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</si>
  <si>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</si>
  <si>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</si>
  <si>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</si>
  <si>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</si>
  <si>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</si>
  <si>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</si>
  <si>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</si>
  <si>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</si>
  <si>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</si>
  <si>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</si>
  <si>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</si>
  <si>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</si>
  <si>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</si>
  <si>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</si>
  <si>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</si>
  <si>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</si>
  <si>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</si>
  <si>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</si>
  <si>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</si>
  <si>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</si>
  <si>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</si>
  <si>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</si>
  <si>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</si>
  <si>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</si>
  <si>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</si>
  <si>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</si>
  <si>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</si>
  <si>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</si>
  <si>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</si>
  <si>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</si>
  <si>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</si>
  <si>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</si>
  <si>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</si>
  <si>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</si>
  <si>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</si>
  <si>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</si>
  <si>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</si>
  <si>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</si>
  <si>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</si>
  <si>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</si>
  <si>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</si>
  <si>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</si>
  <si>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</si>
  <si>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</si>
  <si>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</si>
  <si>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</si>
  <si>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</si>
  <si>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</si>
  <si>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</si>
  <si>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</si>
  <si>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</si>
  <si>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</si>
  <si>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</si>
  <si>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</si>
  <si>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</si>
  <si>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</si>
  <si>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</si>
  <si>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</si>
  <si>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</si>
  <si>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</si>
  <si>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</si>
  <si>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</si>
  <si>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</si>
  <si>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</si>
  <si>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</si>
  <si>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</si>
  <si>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</si>
  <si>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</si>
  <si>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</si>
  <si>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</si>
  <si>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</si>
  <si>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</si>
  <si>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</si>
  <si>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</si>
  <si>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</si>
  <si>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</si>
  <si>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</si>
  <si>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</si>
  <si>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</si>
  <si>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</si>
  <si>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</si>
  <si>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</si>
  <si>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</si>
  <si>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</si>
  <si>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</si>
  <si>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</si>
  <si>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</si>
  <si>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</si>
  <si>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</si>
  <si>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</si>
  <si>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</si>
  <si>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</si>
  <si>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</si>
  <si>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</si>
  <si>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</si>
  <si>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</si>
  <si>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</si>
  <si>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</si>
  <si>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</si>
  <si>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</si>
  <si>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</si>
  <si>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</si>
  <si>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</si>
  <si>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</si>
  <si>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</si>
  <si>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</si>
  <si>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</si>
  <si>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</si>
  <si>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</si>
  <si>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</si>
  <si>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</si>
  <si>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</si>
  <si>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</si>
  <si>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</si>
  <si>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</si>
  <si>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</si>
  <si>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</si>
  <si>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</si>
  <si>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</si>
  <si>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</si>
  <si>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</si>
  <si>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</si>
  <si>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</si>
  <si>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</si>
  <si>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</si>
  <si>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</si>
  <si>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</si>
  <si>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</si>
  <si>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</si>
  <si>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</si>
  <si>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</si>
  <si>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</si>
  <si>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</si>
  <si>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</si>
  <si>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</si>
  <si>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</si>
  <si>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</si>
  <si>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</si>
  <si>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</si>
  <si>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</si>
  <si>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</si>
  <si>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</si>
  <si>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</si>
  <si>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</si>
  <si>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</si>
  <si>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</si>
  <si>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</si>
  <si>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</si>
  <si>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</si>
  <si>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</si>
  <si>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</si>
  <si>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</si>
  <si>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</si>
  <si>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</si>
  <si>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</si>
  <si>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</si>
  <si>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</si>
  <si>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</si>
  <si>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</si>
  <si>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</si>
  <si>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</si>
  <si>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</si>
  <si>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</si>
  <si>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</si>
  <si>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</si>
  <si>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</si>
  <si>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</si>
  <si>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</si>
  <si>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</si>
  <si>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</si>
  <si>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</si>
  <si>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</si>
  <si>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</si>
  <si>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</si>
  <si>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</si>
  <si>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</si>
  <si>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</si>
  <si>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</si>
  <si>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</si>
  <si>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</si>
  <si>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</si>
  <si>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</si>
  <si>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</si>
  <si>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</si>
  <si>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</si>
  <si>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</si>
  <si>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</si>
  <si>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</si>
  <si>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</si>
  <si>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</si>
  <si>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</si>
  <si>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</si>
  <si>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</si>
  <si>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</si>
  <si>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</si>
  <si>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</si>
  <si>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</si>
  <si>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</si>
  <si>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</si>
  <si>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</si>
  <si>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</si>
  <si>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</si>
  <si>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</si>
  <si>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</si>
  <si>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</si>
  <si>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</si>
  <si>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</si>
  <si>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</si>
  <si>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</si>
  <si>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</si>
  <si>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</si>
  <si>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</si>
  <si>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</si>
  <si>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</si>
  <si>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</si>
  <si>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</si>
  <si>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</si>
  <si>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</si>
  <si>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</si>
  <si>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</si>
  <si>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</si>
  <si>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</si>
  <si>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</si>
  <si>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</si>
  <si>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</si>
  <si>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</si>
  <si>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</si>
  <si>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</si>
  <si>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</si>
  <si>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</si>
  <si>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</si>
  <si>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</si>
  <si>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</si>
  <si>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</si>
  <si>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</si>
  <si>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</si>
  <si>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</si>
  <si>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</si>
  <si>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</si>
  <si>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</si>
  <si>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</si>
  <si>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</si>
  <si>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</si>
  <si>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</si>
  <si>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</si>
  <si>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</si>
  <si>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</si>
  <si>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</si>
  <si>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</si>
  <si>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</si>
  <si>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</si>
  <si>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</si>
  <si>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</si>
  <si>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</si>
  <si>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</si>
  <si>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</si>
  <si>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</si>
  <si>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</si>
  <si>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</si>
  <si>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</si>
  <si>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</si>
  <si>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</si>
  <si>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</si>
  <si>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</si>
  <si>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</si>
  <si>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</si>
  <si>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</si>
  <si>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</si>
  <si>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</si>
  <si>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</si>
  <si>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</si>
  <si>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</si>
  <si>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</si>
  <si>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</si>
  <si>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</si>
  <si>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</si>
  <si>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</si>
  <si>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</si>
  <si>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</si>
  <si>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</si>
  <si>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</si>
  <si>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</si>
  <si>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</si>
  <si>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</si>
  <si>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</si>
  <si>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</si>
  <si>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</si>
  <si>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</si>
  <si>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</si>
  <si>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</si>
  <si>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</si>
  <si>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</si>
  <si>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</si>
  <si>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</si>
  <si>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</si>
  <si>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</si>
  <si>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</si>
  <si>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</si>
  <si>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</si>
  <si>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</si>
  <si>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</si>
  <si>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</si>
  <si>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</si>
  <si>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</si>
  <si>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</si>
  <si>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</si>
  <si>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</si>
  <si>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</si>
  <si>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</si>
  <si>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</si>
  <si>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</si>
  <si>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</si>
  <si>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</si>
  <si>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</si>
  <si>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</si>
  <si>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</si>
  <si>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</si>
  <si>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</si>
  <si>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</si>
  <si>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</si>
  <si>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</si>
  <si>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</si>
  <si>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</si>
  <si>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</si>
  <si>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</si>
  <si>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</si>
  <si>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</si>
  <si>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</si>
  <si>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</si>
  <si>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</si>
  <si>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</si>
  <si>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</si>
  <si>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</si>
  <si>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</si>
  <si>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</si>
  <si>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</si>
  <si>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</si>
  <si>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</si>
  <si>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</si>
  <si>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</si>
  <si>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</si>
  <si>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</si>
  <si>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</si>
  <si>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</si>
  <si>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</si>
  <si>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</si>
  <si>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</si>
  <si>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</si>
  <si>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</si>
  <si>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</si>
  <si>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</si>
  <si>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</si>
  <si>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</si>
  <si>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</si>
  <si>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</si>
  <si>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</si>
  <si>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</si>
  <si>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</si>
  <si>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</si>
  <si>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</si>
  <si>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</si>
  <si>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</si>
  <si>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</si>
  <si>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</si>
  <si>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</si>
  <si>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</si>
  <si>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</si>
  <si>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</si>
  <si>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</si>
  <si>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</si>
  <si>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</si>
  <si>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</si>
  <si>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</si>
  <si>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</si>
  <si>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</si>
  <si>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</si>
  <si>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</si>
  <si>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</si>
  <si>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</si>
  <si>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</si>
  <si>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</si>
  <si>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</si>
  <si>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</si>
  <si>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</si>
  <si>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</si>
  <si>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</si>
  <si>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</si>
  <si>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</si>
  <si>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</si>
  <si>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</si>
  <si>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</si>
  <si>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</si>
  <si>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</si>
  <si>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</si>
  <si>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</si>
  <si>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</si>
  <si>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</si>
  <si>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</si>
  <si>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</si>
  <si>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</si>
  <si>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</si>
  <si>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</si>
  <si>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</si>
  <si>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</si>
  <si>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</si>
  <si>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</si>
  <si>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</si>
  <si>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</si>
  <si>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</si>
  <si>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</si>
  <si>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</si>
  <si>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</si>
  <si>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</si>
  <si>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</si>
  <si>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</si>
  <si>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</si>
  <si>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</si>
  <si>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</si>
  <si>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</si>
  <si>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</si>
  <si>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</si>
  <si>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</si>
  <si>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</si>
  <si>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</si>
  <si>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</si>
  <si>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</si>
  <si>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</si>
  <si>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</si>
  <si>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</si>
  <si>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</si>
  <si>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</si>
  <si>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</si>
  <si>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</si>
  <si>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</si>
  <si>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</si>
  <si>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</si>
  <si>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</si>
  <si>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</si>
  <si>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</si>
  <si>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</si>
  <si>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</si>
  <si>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</si>
  <si>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</si>
  <si>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</si>
  <si>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</si>
  <si>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</si>
  <si>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</si>
  <si>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</si>
  <si>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</si>
  <si>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</si>
  <si>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</si>
  <si>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</si>
  <si>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</si>
  <si>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</si>
  <si>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</si>
  <si>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</si>
  <si>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</si>
  <si>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</si>
  <si>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</si>
  <si>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</si>
  <si>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</si>
  <si>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</si>
  <si>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</si>
  <si>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</si>
  <si>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</si>
  <si>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</si>
  <si>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</si>
  <si>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</si>
  <si>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</si>
  <si>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</si>
  <si>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</si>
  <si>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</si>
  <si>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</si>
  <si>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</si>
  <si>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</si>
  <si>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</si>
  <si>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</si>
  <si>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</si>
  <si>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</si>
  <si>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</si>
  <si>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</si>
  <si>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</si>
  <si>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</si>
  <si>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</si>
  <si>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</si>
  <si>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</si>
  <si>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</si>
  <si>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</si>
  <si>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</si>
  <si>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</si>
  <si>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</si>
  <si>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</si>
  <si>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</si>
  <si>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</si>
  <si>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</si>
  <si>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</si>
  <si>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</si>
  <si>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</si>
  <si>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</si>
  <si>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</si>
  <si>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</si>
  <si>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</si>
  <si>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</si>
  <si>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</si>
  <si>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</si>
  <si>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</si>
  <si>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</si>
  <si>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</si>
  <si>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</si>
  <si>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</si>
  <si>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</si>
  <si>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</si>
  <si>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</si>
  <si>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</si>
  <si>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</si>
  <si>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</si>
  <si>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</si>
  <si>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</si>
  <si>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</si>
  <si>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</si>
  <si>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</si>
  <si>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</si>
  <si>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</si>
  <si>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</si>
  <si>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</si>
  <si>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</si>
  <si>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</si>
  <si>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</si>
  <si>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</si>
  <si>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</si>
  <si>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</si>
  <si>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</si>
  <si>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</si>
  <si>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</si>
  <si>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</si>
  <si>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</si>
  <si>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</si>
  <si>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</si>
  <si>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</si>
  <si>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</si>
  <si>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</si>
  <si>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</si>
  <si>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</si>
  <si>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</si>
  <si>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</si>
  <si>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</si>
  <si>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</si>
  <si>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</si>
  <si>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</si>
  <si>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</si>
  <si>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</si>
  <si>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</si>
  <si>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</si>
  <si>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</si>
  <si>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</si>
  <si>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</si>
  <si>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</si>
  <si>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</si>
  <si>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</si>
  <si>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</si>
  <si>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</si>
  <si>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</si>
  <si>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</si>
  <si>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</si>
  <si>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</si>
  <si>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</si>
  <si>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</si>
  <si>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</si>
  <si>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</si>
  <si>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</si>
  <si>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</si>
  <si>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</si>
  <si>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</si>
  <si>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</si>
  <si>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</si>
  <si>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</si>
  <si>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</si>
  <si>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</si>
  <si>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</si>
  <si>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</si>
  <si>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</si>
  <si>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</si>
  <si>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</si>
  <si>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</si>
  <si>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</si>
  <si>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</si>
  <si>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</si>
  <si>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</si>
  <si>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</si>
  <si>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</si>
  <si>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</si>
  <si>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</si>
  <si>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</si>
  <si>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</si>
  <si>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</si>
  <si>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</si>
  <si>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</si>
  <si>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</si>
  <si>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</si>
  <si>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</si>
  <si>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</si>
  <si>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</si>
  <si>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</si>
  <si>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</si>
  <si>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</si>
  <si>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</si>
  <si>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</si>
  <si>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</si>
  <si>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</si>
  <si>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</si>
  <si>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</si>
  <si>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</si>
  <si>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</si>
  <si>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</si>
  <si>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</si>
  <si>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</si>
  <si>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</si>
  <si>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</si>
  <si>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</si>
  <si>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</si>
  <si>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</si>
  <si>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</si>
  <si>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</si>
  <si>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</si>
  <si>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</si>
  <si>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</si>
  <si>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</si>
  <si>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</si>
  <si>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</si>
  <si>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</si>
  <si>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</si>
  <si>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</si>
  <si>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</si>
  <si>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</si>
  <si>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</si>
  <si>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</si>
  <si>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</si>
  <si>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</si>
  <si>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</si>
  <si>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</si>
  <si>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</si>
  <si>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</si>
  <si>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</si>
  <si>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</si>
  <si>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</si>
  <si>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</si>
  <si>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</si>
  <si>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</si>
  <si>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</si>
  <si>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</si>
  <si>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</si>
  <si>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</si>
  <si>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</si>
  <si>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</si>
  <si>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</si>
  <si>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</si>
  <si>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</si>
  <si>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</si>
  <si>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</si>
  <si>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</si>
  <si>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</si>
  <si>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</si>
  <si>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</si>
  <si>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</si>
  <si>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</si>
  <si>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</si>
  <si>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</si>
  <si>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</si>
  <si>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</si>
  <si>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</si>
  <si>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</si>
  <si>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</si>
  <si>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</si>
  <si>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</si>
  <si>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</si>
  <si>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</si>
  <si>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</si>
  <si>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</si>
  <si>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</si>
  <si>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</si>
  <si>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</si>
  <si>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</si>
  <si>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</si>
  <si>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</si>
  <si>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</si>
  <si>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</si>
  <si>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</si>
  <si>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</si>
  <si>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</si>
  <si>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</si>
  <si>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</si>
  <si>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</si>
  <si>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</si>
  <si>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</si>
  <si>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</si>
  <si>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</si>
  <si>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</si>
  <si>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</si>
  <si>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</si>
  <si>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</si>
  <si>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</si>
  <si>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</si>
  <si>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</si>
  <si>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</si>
  <si>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</si>
  <si>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</si>
  <si>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</si>
  <si>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</si>
  <si>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</si>
  <si>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</si>
  <si>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</si>
  <si>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</si>
  <si>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</si>
  <si>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</si>
  <si>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</si>
  <si>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</si>
  <si>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</si>
  <si>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</si>
  <si>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</si>
  <si>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</si>
  <si>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</si>
  <si>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</si>
  <si>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</si>
  <si>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</si>
  <si>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</si>
  <si>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</si>
  <si>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</si>
  <si>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</si>
  <si>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</si>
  <si>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</si>
  <si>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</si>
  <si>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</si>
  <si>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</si>
  <si>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</si>
  <si>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</si>
  <si>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</si>
  <si>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</si>
  <si>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</si>
  <si>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</si>
  <si>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</si>
  <si>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</si>
  <si>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</si>
  <si>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</si>
  <si>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</si>
  <si>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</si>
  <si>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</si>
  <si>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</si>
  <si>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</si>
  <si>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</si>
  <si>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</si>
  <si>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</si>
  <si>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</si>
  <si>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</si>
  <si>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</si>
  <si>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</si>
  <si>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</si>
  <si>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</si>
  <si>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</si>
  <si>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</si>
  <si>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</si>
  <si>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</si>
  <si>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</si>
  <si>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</si>
  <si>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</si>
  <si>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</si>
  <si>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</si>
  <si>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</si>
  <si>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</si>
  <si>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</si>
  <si>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</si>
  <si>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</si>
  <si>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</si>
  <si>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</si>
  <si>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</si>
  <si>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</si>
  <si>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</si>
  <si>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</si>
  <si>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</si>
  <si>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</si>
  <si>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</si>
  <si>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</si>
  <si>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</si>
  <si>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</si>
  <si>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</si>
  <si>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</si>
  <si>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</si>
  <si>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</si>
  <si>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</si>
  <si>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</si>
  <si>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</si>
  <si>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</si>
  <si>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</si>
  <si>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</si>
  <si>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</si>
  <si>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</si>
  <si>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</si>
  <si>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</si>
  <si>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</si>
  <si>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</si>
  <si>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</si>
  <si>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</si>
  <si>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</si>
  <si>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</si>
  <si>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</si>
  <si>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</si>
  <si>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</si>
  <si>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</si>
  <si>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</si>
  <si>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</si>
  <si>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</si>
  <si>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</si>
  <si>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</si>
  <si>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</si>
  <si>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</si>
  <si>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</si>
  <si>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</si>
  <si>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</si>
  <si>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</si>
  <si>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</si>
  <si>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</si>
  <si>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</si>
  <si>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</si>
  <si>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</si>
  <si>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</si>
  <si>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</si>
  <si>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</si>
  <si>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</si>
  <si>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</si>
  <si>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</si>
  <si>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</si>
  <si>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</si>
  <si>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</si>
  <si>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</si>
  <si>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</si>
  <si>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</si>
  <si>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</si>
  <si>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</si>
  <si>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</si>
  <si>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</si>
  <si>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</si>
  <si>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</si>
  <si>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</si>
  <si>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</si>
  <si>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</si>
  <si>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</si>
  <si>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</si>
  <si>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</si>
  <si>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</si>
  <si>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</si>
  <si>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</si>
  <si>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</si>
  <si>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</si>
  <si>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</si>
  <si>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</si>
  <si>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</si>
  <si>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</si>
  <si>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</si>
  <si>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</si>
  <si>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</si>
  <si>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</si>
  <si>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</si>
  <si>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</si>
  <si>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</si>
  <si>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</si>
  <si>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</si>
  <si>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</si>
  <si>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</si>
  <si>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</si>
  <si>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</si>
  <si>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</si>
  <si>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</si>
  <si>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</si>
  <si>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</si>
  <si>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</si>
  <si>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</si>
  <si>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</si>
  <si>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</si>
  <si>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</si>
  <si>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</si>
  <si>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</si>
  <si>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</si>
  <si>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</si>
  <si>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</si>
  <si>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</si>
  <si>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</si>
  <si>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</si>
  <si>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</si>
  <si>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</si>
  <si>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</si>
  <si>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</si>
  <si>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</si>
  <si>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</si>
  <si>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</si>
  <si>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</si>
  <si>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</si>
  <si>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</si>
  <si>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</si>
  <si>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</si>
  <si>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</si>
  <si>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</si>
  <si>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</si>
  <si>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</si>
  <si>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</si>
  <si>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</si>
  <si>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</si>
  <si>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</si>
  <si>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</si>
  <si>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</si>
  <si>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</si>
  <si>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</si>
  <si>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</si>
  <si>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</si>
  <si>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</si>
  <si>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</si>
  <si>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</si>
  <si>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</si>
  <si>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</si>
  <si>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</si>
  <si>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</si>
  <si>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</si>
  <si>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</si>
  <si>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</si>
  <si>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</si>
  <si>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</si>
  <si>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</si>
  <si>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</si>
  <si>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</si>
  <si>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</si>
  <si>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</si>
  <si>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</si>
  <si>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</si>
  <si>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</si>
  <si>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</si>
  <si>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</si>
  <si>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</si>
  <si>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</si>
  <si>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</si>
  <si>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</si>
  <si>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</si>
  <si>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</si>
  <si>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</si>
  <si>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</si>
  <si>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</si>
  <si>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</si>
  <si>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</si>
  <si>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</si>
  <si>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</si>
  <si>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</si>
  <si>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</si>
  <si>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</si>
  <si>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</si>
  <si>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</si>
  <si>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</si>
  <si>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</si>
  <si>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</si>
  <si>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</si>
  <si>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</si>
  <si>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</si>
  <si>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</si>
  <si>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</si>
  <si>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</si>
  <si>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</si>
  <si>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</si>
  <si>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</si>
  <si>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</si>
  <si>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</si>
  <si>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</si>
  <si>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</si>
  <si>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</si>
  <si>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</si>
  <si>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</si>
  <si>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</si>
  <si>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</si>
  <si>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</si>
  <si>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</si>
  <si>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</si>
  <si>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</si>
  <si>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</si>
  <si>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</si>
  <si>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</si>
  <si>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</si>
  <si>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</si>
  <si>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</si>
  <si>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</si>
  <si>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</si>
  <si>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</si>
  <si>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</si>
  <si>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</si>
  <si>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</si>
  <si>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</si>
  <si>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</si>
  <si>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</si>
  <si>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</si>
  <si>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</si>
  <si>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</si>
  <si>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</si>
  <si>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</si>
  <si>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</si>
  <si>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</si>
  <si>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</si>
  <si>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</si>
  <si>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</si>
  <si>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</si>
  <si>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</si>
  <si>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</si>
  <si>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</si>
  <si>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</si>
  <si>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</si>
  <si>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</si>
  <si>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</si>
  <si>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</si>
  <si>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</si>
  <si>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</si>
  <si>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</si>
  <si>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</si>
  <si>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</si>
  <si>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</si>
  <si>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</si>
  <si>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</si>
  <si>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</si>
  <si>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</si>
  <si>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</si>
  <si>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</si>
  <si>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</si>
  <si>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</si>
  <si>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</si>
  <si>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</si>
  <si>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</si>
  <si>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</si>
  <si>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</si>
  <si>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</si>
  <si>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</si>
  <si>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</si>
  <si>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</si>
  <si>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</si>
  <si>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</si>
  <si>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</si>
  <si>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</si>
  <si>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</si>
  <si>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</si>
  <si>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</si>
  <si>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</si>
  <si>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</si>
  <si>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</si>
  <si>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</si>
  <si>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</si>
  <si>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</si>
  <si>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</si>
  <si>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</si>
  <si>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</si>
  <si>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</si>
  <si>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</si>
  <si>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</si>
  <si>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</si>
  <si>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</si>
  <si>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</si>
  <si>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</si>
  <si>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</si>
  <si>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</si>
  <si>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</si>
  <si>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</si>
  <si>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</si>
  <si>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</si>
  <si>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</si>
  <si>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</si>
  <si>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</si>
  <si>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</si>
  <si>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</si>
  <si>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</si>
  <si>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</si>
  <si>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</si>
  <si>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</si>
  <si>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</si>
  <si>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</si>
  <si>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</si>
  <si>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</si>
  <si>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</si>
  <si>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</si>
  <si>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</si>
  <si>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</si>
  <si>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</si>
  <si>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</si>
  <si>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</si>
  <si>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</si>
  <si>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</si>
  <si>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</si>
  <si>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</si>
  <si>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</si>
  <si>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</si>
  <si>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</si>
  <si>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</si>
  <si>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</si>
  <si>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</si>
  <si>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</si>
  <si>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</si>
  <si>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</si>
  <si>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</si>
  <si>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</si>
  <si>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</si>
  <si>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</si>
  <si>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</si>
  <si>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</si>
  <si>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</si>
  <si>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</si>
  <si>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</si>
  <si>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</si>
  <si>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</si>
  <si>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</si>
  <si>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</si>
  <si>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</si>
  <si>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</si>
  <si>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</si>
  <si>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</si>
  <si>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</si>
  <si>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</si>
  <si>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</si>
  <si>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</si>
  <si>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</si>
  <si>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</si>
  <si>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</si>
  <si>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</si>
  <si>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</si>
  <si>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</si>
  <si>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</si>
  <si>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</si>
  <si>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</si>
  <si>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</si>
  <si>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</si>
  <si>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</si>
  <si>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</si>
  <si>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</si>
  <si>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</si>
  <si>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</si>
  <si>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</si>
  <si>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</si>
  <si>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</si>
  <si>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</si>
  <si>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</si>
  <si>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</si>
  <si>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</si>
  <si>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</si>
  <si>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</si>
  <si>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</si>
  <si>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</si>
  <si>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</si>
  <si>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</si>
  <si>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</si>
  <si>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</si>
  <si>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</si>
  <si>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</si>
  <si>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</si>
  <si>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</si>
  <si>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</si>
  <si>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</si>
  <si>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</si>
  <si>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</si>
  <si>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</si>
  <si>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</si>
  <si>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</si>
  <si>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</si>
  <si>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</si>
  <si>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</si>
  <si>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</si>
  <si>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</si>
  <si>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</si>
  <si>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</si>
  <si>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</si>
  <si>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</si>
  <si>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</si>
  <si>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</si>
  <si>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</si>
  <si>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</si>
  <si>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</si>
  <si>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</si>
  <si>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</si>
  <si>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</si>
  <si>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</si>
  <si>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</si>
  <si>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</si>
  <si>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</si>
  <si>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</si>
  <si>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</si>
  <si>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</si>
  <si>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</si>
  <si>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</si>
  <si>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</si>
  <si>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</si>
  <si>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</si>
  <si>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</si>
  <si>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</si>
  <si>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</si>
  <si>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</si>
  <si>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</si>
  <si>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</si>
  <si>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</si>
  <si>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</si>
  <si>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</si>
  <si>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</si>
  <si>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</si>
  <si>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</si>
  <si>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</si>
  <si>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</si>
  <si>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</si>
  <si>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</si>
  <si>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</si>
  <si>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</si>
  <si>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</si>
  <si>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</si>
  <si>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</si>
  <si>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</si>
  <si>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</si>
  <si>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</si>
  <si>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</si>
  <si>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</si>
  <si>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</si>
  <si>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</si>
  <si>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</si>
  <si>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</si>
  <si>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</si>
  <si>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</si>
  <si>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</si>
  <si>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</si>
  <si>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</si>
  <si>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</si>
  <si>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</si>
  <si>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</si>
  <si>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</si>
  <si>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</si>
  <si>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</si>
  <si>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</si>
  <si>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</si>
  <si>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</si>
  <si>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</si>
  <si>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</si>
  <si>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</si>
  <si>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</si>
  <si>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</si>
  <si>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</si>
  <si>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</si>
  <si>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</si>
  <si>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</si>
  <si>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</si>
  <si>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</si>
  <si>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</si>
  <si>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</si>
  <si>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</si>
  <si>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</si>
  <si>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</si>
  <si>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</si>
  <si>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</si>
  <si>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</si>
  <si>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</si>
  <si>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</si>
  <si>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</si>
  <si>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</si>
  <si>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</si>
  <si>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</si>
  <si>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</si>
  <si>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</si>
  <si>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</si>
  <si>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</si>
  <si>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</si>
  <si>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</si>
  <si>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</si>
  <si>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</si>
  <si>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</si>
  <si>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</si>
  <si>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</si>
  <si>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</si>
  <si>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</si>
  <si>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</si>
  <si>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</si>
  <si>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</si>
  <si>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</si>
  <si>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</si>
  <si>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</si>
  <si>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</si>
  <si>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</si>
  <si>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</si>
  <si>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</si>
  <si>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</si>
  <si>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</si>
  <si>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</si>
  <si>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</si>
  <si>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</si>
  <si>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</si>
  <si>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</si>
  <si>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</si>
  <si>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</si>
  <si>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</si>
  <si>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</si>
  <si>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</si>
  <si>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</si>
  <si>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</si>
  <si>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</si>
  <si>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</si>
  <si>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</si>
  <si>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</si>
  <si>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</si>
  <si>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</si>
  <si>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</si>
  <si>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</si>
  <si>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</si>
  <si>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</si>
  <si>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</si>
  <si>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</si>
  <si>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</si>
  <si>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</si>
  <si>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</si>
  <si>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</si>
  <si>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</si>
  <si>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</si>
  <si>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</si>
  <si>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</si>
  <si>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</si>
  <si>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</si>
  <si>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</si>
  <si>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</si>
  <si>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</si>
  <si>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</si>
  <si>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</si>
  <si>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</si>
  <si>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</si>
  <si>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</si>
  <si>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</si>
  <si>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</si>
  <si>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</si>
  <si>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</si>
  <si>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</si>
  <si>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</si>
  <si>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</si>
  <si>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</si>
  <si>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</si>
  <si>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</si>
  <si>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</si>
  <si>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</si>
  <si>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</si>
  <si>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</si>
  <si>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</si>
  <si>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</si>
  <si>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</si>
  <si>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</si>
  <si>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</si>
  <si>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</si>
  <si>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</si>
  <si>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</si>
  <si>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</si>
  <si>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</si>
  <si>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</si>
  <si>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</si>
  <si>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</si>
  <si>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</si>
  <si>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</si>
  <si>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</si>
  <si>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</si>
  <si>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</si>
  <si>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</si>
  <si>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</si>
  <si>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</si>
  <si>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</si>
  <si>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</si>
  <si>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</si>
  <si>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</si>
  <si>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</si>
  <si>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</si>
  <si>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</si>
  <si>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</si>
  <si>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</si>
  <si>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</si>
  <si>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</si>
  <si>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</si>
  <si>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</si>
  <si>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</si>
  <si>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</si>
  <si>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</si>
  <si>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</si>
  <si>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</si>
  <si>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</si>
  <si>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</si>
  <si>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</si>
  <si>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</si>
  <si>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</si>
  <si>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</si>
  <si>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</si>
  <si>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</si>
  <si>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</si>
  <si>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</si>
  <si>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</si>
  <si>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</si>
  <si>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</si>
  <si>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</si>
  <si>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</si>
  <si>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</si>
  <si>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</si>
  <si>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</si>
  <si>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</si>
  <si>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</si>
  <si>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</si>
  <si>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</si>
  <si>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</si>
  <si>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</si>
  <si>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</si>
  <si>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</si>
  <si>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</si>
  <si>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</si>
  <si>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</si>
  <si>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</si>
  <si>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</si>
  <si>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</si>
  <si>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</si>
  <si>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</si>
  <si>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</si>
  <si>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</si>
  <si>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</si>
  <si>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</si>
  <si>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</si>
  <si>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</si>
  <si>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</si>
  <si>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</si>
  <si>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</si>
  <si>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</si>
  <si>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</si>
  <si>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</si>
  <si>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</si>
  <si>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</si>
  <si>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</si>
  <si>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</si>
  <si>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</si>
  <si>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</si>
  <si>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</si>
  <si>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</si>
  <si>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</si>
  <si>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</si>
  <si>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</si>
  <si>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</si>
  <si>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</si>
  <si>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</si>
  <si>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</si>
  <si>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</si>
  <si>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</si>
  <si>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</si>
  <si>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</si>
  <si>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</si>
  <si>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</si>
  <si>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</si>
  <si>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</si>
  <si>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</si>
  <si>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</si>
  <si>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</si>
  <si>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</si>
  <si>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</si>
  <si>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</si>
  <si>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</si>
  <si>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</si>
  <si>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</si>
  <si>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</si>
  <si>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</si>
  <si>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</si>
  <si>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</si>
  <si>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</si>
  <si>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</si>
  <si>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</si>
  <si>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</si>
  <si>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</si>
  <si>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</si>
  <si>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</si>
  <si>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</si>
  <si>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</si>
  <si>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</si>
  <si>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</si>
  <si>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</si>
  <si>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</si>
  <si>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</si>
  <si>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</si>
  <si>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</si>
  <si>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</si>
  <si>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</si>
  <si>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</si>
  <si>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</si>
  <si>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</si>
  <si>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</si>
  <si>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</si>
  <si>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</si>
  <si>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</si>
  <si>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</si>
  <si>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</si>
  <si>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</si>
  <si>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</si>
  <si>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</si>
  <si>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</si>
  <si>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</si>
  <si>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</si>
  <si>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</si>
  <si>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</si>
  <si>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</si>
  <si>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</si>
  <si>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</si>
  <si>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</si>
  <si>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</si>
  <si>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</si>
  <si>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</si>
  <si>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</si>
  <si>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</si>
  <si>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</si>
  <si>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</si>
  <si>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</si>
  <si>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</si>
  <si>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</si>
  <si>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</si>
  <si>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</si>
  <si>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</si>
  <si>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</si>
  <si>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</si>
  <si>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</si>
  <si>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</si>
  <si>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</si>
  <si>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</si>
  <si>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</si>
  <si>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</si>
  <si>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</si>
  <si>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</si>
  <si>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</si>
  <si>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</si>
  <si>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</si>
  <si>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</si>
  <si>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</si>
  <si>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</si>
  <si>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</si>
  <si>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</si>
  <si>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</si>
  <si>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</si>
  <si>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</si>
  <si>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</si>
  <si>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</si>
  <si>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</si>
  <si>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</si>
  <si>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</si>
  <si>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</si>
  <si>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</si>
  <si>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</si>
  <si>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</si>
  <si>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</si>
  <si>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</si>
  <si>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</si>
  <si>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</si>
  <si>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</si>
  <si>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</si>
  <si>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</si>
  <si>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</si>
  <si>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</si>
  <si>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</si>
  <si>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</si>
  <si>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</si>
  <si>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</si>
  <si>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</si>
  <si>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</si>
  <si>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</si>
  <si>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</si>
  <si>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</si>
  <si>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</si>
  <si>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</si>
  <si>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</si>
  <si>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</si>
  <si>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</si>
  <si>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</si>
  <si>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</si>
  <si>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</si>
  <si>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</si>
  <si>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</si>
  <si>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</si>
  <si>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</si>
  <si>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</si>
  <si>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</si>
  <si>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</si>
  <si>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</si>
  <si>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</si>
  <si>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</si>
  <si>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</si>
  <si>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</si>
  <si>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</si>
  <si>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</si>
  <si>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</si>
  <si>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</si>
  <si>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</si>
  <si>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</si>
  <si>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</si>
  <si>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</si>
  <si>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</si>
  <si>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</si>
  <si>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</si>
  <si>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</si>
  <si>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</si>
  <si>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</si>
  <si>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</si>
  <si>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</si>
  <si>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</si>
  <si>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</si>
  <si>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</si>
  <si>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</si>
  <si>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</si>
  <si>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</si>
  <si>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</si>
  <si>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</si>
  <si>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</si>
  <si>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</si>
  <si>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</si>
  <si>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</si>
  <si>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</si>
  <si>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</si>
  <si>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</si>
  <si>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</si>
  <si>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</si>
  <si>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</si>
  <si>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</si>
  <si>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</si>
  <si>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</si>
  <si>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</si>
  <si>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</si>
  <si>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</si>
  <si>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</si>
  <si>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</si>
  <si>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</si>
  <si>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</si>
  <si>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</si>
  <si>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</si>
  <si>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</si>
  <si>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</si>
  <si>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</si>
  <si>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</si>
  <si>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</si>
  <si>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</si>
  <si>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</si>
  <si>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</si>
  <si>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</si>
  <si>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</si>
  <si>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</si>
  <si>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</si>
  <si>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</si>
  <si>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</si>
  <si>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</si>
  <si>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</si>
  <si>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</si>
  <si>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</si>
  <si>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</si>
  <si>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</si>
  <si>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</si>
  <si>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</si>
  <si>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</si>
  <si>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</si>
  <si>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</si>
  <si>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</si>
  <si>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</si>
  <si>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</si>
  <si>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</si>
  <si>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</si>
  <si>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</si>
  <si>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</si>
  <si>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</si>
  <si>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</si>
  <si>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</si>
  <si>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</si>
  <si>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</si>
  <si>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</si>
  <si>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</si>
  <si>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</si>
  <si>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</si>
  <si>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</si>
  <si>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</si>
  <si>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</si>
  <si>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</si>
  <si>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</si>
  <si>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</si>
  <si>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</si>
  <si>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</si>
  <si>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</si>
  <si>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</si>
  <si>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</si>
  <si>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</si>
  <si>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</si>
  <si>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</si>
  <si>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</si>
  <si>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</si>
  <si>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</si>
  <si>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</si>
  <si>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</si>
  <si>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</si>
  <si>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</si>
  <si>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</si>
  <si>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</si>
  <si>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</si>
  <si>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</si>
  <si>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</si>
  <si>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</si>
  <si>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</si>
  <si>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</si>
  <si>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</si>
  <si>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</si>
  <si>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</si>
  <si>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</si>
  <si>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</si>
  <si>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</si>
  <si>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</si>
  <si>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</si>
  <si>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</si>
  <si>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</si>
  <si>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</si>
  <si>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</si>
  <si>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</si>
  <si>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</si>
  <si>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</si>
  <si>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</si>
  <si>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</si>
  <si>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</si>
  <si>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</si>
  <si>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</si>
  <si>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</si>
  <si>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</si>
  <si>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</si>
  <si>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</si>
  <si>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</si>
  <si>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</si>
  <si>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</si>
  <si>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</si>
  <si>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</si>
  <si>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</si>
  <si>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</si>
  <si>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</si>
  <si>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</si>
  <si>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</si>
  <si>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</si>
  <si>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</si>
  <si>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</si>
  <si>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</si>
  <si>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</si>
  <si>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</si>
  <si>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</si>
  <si>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</si>
  <si>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</si>
  <si>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</si>
  <si>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</si>
  <si>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</si>
  <si>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</si>
  <si>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</si>
  <si>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</si>
  <si>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</si>
  <si>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</si>
  <si>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</si>
  <si>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</si>
  <si>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</si>
  <si>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</si>
  <si>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</si>
  <si>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</si>
  <si>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</si>
  <si>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</si>
  <si>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</si>
  <si>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</si>
  <si>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</si>
  <si>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</si>
  <si>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</si>
  <si>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</si>
  <si>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</si>
  <si>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</si>
  <si>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</si>
  <si>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</si>
  <si>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</si>
  <si>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</si>
  <si>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</si>
  <si>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</si>
  <si>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</si>
  <si>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</si>
  <si>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</si>
  <si>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</si>
  <si>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</si>
  <si>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</si>
  <si>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</si>
  <si>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</si>
  <si>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</si>
  <si>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</si>
  <si>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</si>
  <si>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</si>
  <si>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</si>
  <si>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</si>
  <si>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</si>
  <si>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</si>
  <si>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</si>
  <si>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</si>
  <si>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</si>
  <si>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</si>
  <si>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</si>
  <si>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</si>
  <si>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</si>
  <si>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</si>
  <si>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</si>
  <si>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</si>
  <si>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</si>
  <si>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</si>
  <si>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</si>
  <si>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</si>
  <si>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</si>
  <si>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</si>
  <si>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</si>
  <si>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</si>
  <si>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</si>
  <si>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</si>
  <si>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</si>
  <si>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</si>
  <si>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</si>
  <si>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</si>
  <si>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</si>
  <si>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</si>
  <si>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</si>
  <si>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</si>
  <si>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</si>
  <si>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</si>
  <si>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</si>
  <si>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</si>
  <si>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</si>
  <si>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</si>
  <si>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</si>
  <si>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</si>
  <si>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</si>
  <si>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</si>
  <si>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</si>
  <si>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</si>
  <si>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</si>
  <si>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</si>
  <si>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</si>
  <si>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</si>
  <si>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</si>
  <si>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</si>
  <si>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</si>
  <si>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</si>
  <si>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</si>
  <si>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</si>
  <si>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</si>
  <si>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</si>
  <si>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</si>
  <si>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</si>
  <si>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</si>
  <si>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</si>
  <si>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</si>
  <si>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</si>
  <si>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</si>
  <si>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</si>
  <si>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</si>
  <si>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</si>
  <si>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</si>
  <si>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</si>
  <si>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</si>
  <si>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</si>
  <si>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</si>
  <si>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</si>
  <si>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</si>
  <si>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</si>
  <si>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</si>
  <si>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</si>
  <si>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</si>
  <si>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</si>
  <si>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</si>
  <si>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</si>
  <si>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</si>
  <si>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</si>
  <si>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</si>
  <si>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</si>
  <si>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</si>
  <si>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</si>
  <si>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</si>
  <si>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</si>
  <si>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</si>
  <si>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</si>
  <si>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</si>
  <si>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</si>
  <si>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</si>
  <si>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</si>
  <si>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</si>
  <si>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</si>
  <si>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</si>
  <si>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</si>
  <si>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</si>
  <si>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</si>
  <si>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</si>
  <si>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</si>
  <si>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</si>
  <si>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</si>
  <si>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</si>
  <si>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</si>
  <si>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</si>
  <si>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</si>
  <si>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</si>
  <si>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</si>
  <si>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</si>
  <si>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</si>
  <si>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</si>
  <si>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</si>
  <si>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</si>
  <si>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</si>
  <si>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</si>
  <si>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</si>
  <si>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</si>
  <si>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</si>
  <si>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</si>
  <si>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</si>
  <si>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</si>
  <si>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</si>
  <si>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</si>
  <si>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</si>
  <si>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</si>
  <si>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</si>
  <si>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</si>
  <si>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</si>
  <si>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</si>
  <si>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</si>
  <si>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</si>
  <si>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</si>
  <si>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</si>
  <si>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</si>
  <si>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</si>
  <si>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</si>
  <si>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</si>
  <si>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</si>
  <si>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</si>
  <si>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</si>
  <si>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</si>
  <si>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</si>
  <si>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</si>
  <si>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</si>
  <si>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</si>
  <si>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</si>
  <si>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</si>
  <si>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</si>
  <si>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</si>
  <si>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</si>
  <si>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</si>
  <si>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</si>
  <si>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</si>
  <si>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</si>
  <si>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</si>
  <si>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</si>
  <si>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</si>
  <si>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</si>
  <si>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</si>
  <si>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</si>
  <si>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</si>
  <si>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</si>
  <si>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</si>
  <si>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</si>
  <si>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</si>
  <si>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</si>
  <si>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</si>
  <si>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</si>
  <si>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</si>
  <si>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</si>
  <si>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</si>
  <si>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</si>
  <si>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</si>
  <si>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</si>
  <si>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</si>
  <si>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</si>
  <si>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</si>
  <si>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</si>
  <si>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</si>
  <si>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</si>
  <si>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</si>
  <si>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</si>
  <si>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</si>
  <si>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</si>
  <si>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</si>
  <si>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</si>
  <si>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</si>
  <si>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</si>
  <si>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</si>
  <si>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</si>
  <si>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</si>
  <si>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</si>
  <si>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</si>
  <si>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</si>
  <si>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</si>
  <si>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</si>
  <si>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</si>
  <si>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</si>
  <si>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</si>
  <si>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</si>
  <si>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</si>
  <si>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</si>
  <si>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</si>
  <si>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</si>
  <si>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</si>
  <si>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</si>
  <si>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</si>
  <si>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</si>
  <si>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</si>
  <si>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</si>
  <si>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</si>
  <si>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</si>
  <si>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</si>
  <si>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</si>
  <si>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</si>
  <si>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</si>
  <si>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</si>
  <si>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</si>
  <si>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</si>
  <si>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</si>
  <si>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</si>
  <si>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</si>
  <si>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</si>
  <si>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</si>
  <si>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</si>
  <si>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</si>
  <si>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</si>
  <si>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</si>
  <si>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</si>
  <si>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</si>
  <si>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</si>
  <si>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</si>
  <si>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</si>
  <si>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</si>
  <si>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</si>
  <si>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</si>
  <si>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</si>
  <si>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</si>
  <si>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</si>
  <si>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</si>
  <si>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</si>
  <si>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</si>
  <si>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</si>
  <si>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</si>
  <si>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</si>
  <si>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</si>
  <si>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</si>
  <si>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</si>
  <si>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</si>
  <si>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</si>
  <si>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</si>
  <si>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</si>
  <si>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</si>
  <si>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</si>
  <si>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</si>
  <si>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</si>
  <si>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</si>
  <si>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</si>
  <si>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</si>
  <si>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</si>
  <si>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</si>
  <si>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</si>
  <si>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</si>
  <si>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</si>
  <si>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</si>
  <si>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</si>
  <si>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</si>
  <si>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</si>
  <si>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</si>
  <si>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</si>
  <si>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</si>
  <si>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</si>
  <si>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</si>
  <si>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</si>
  <si>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</si>
  <si>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</si>
  <si>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</si>
  <si>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</si>
  <si>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</si>
  <si>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</si>
  <si>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</si>
  <si>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</si>
  <si>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</si>
  <si>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</si>
  <si>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</si>
  <si>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</si>
  <si>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</si>
  <si>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</si>
  <si>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</si>
  <si>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</si>
  <si>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</si>
  <si>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</si>
  <si>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</si>
  <si>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</si>
  <si>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</si>
  <si>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</si>
  <si>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</si>
  <si>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</si>
  <si>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</si>
  <si>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</si>
  <si>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</si>
  <si>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</si>
  <si>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</si>
  <si>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</si>
  <si>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</si>
  <si>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</si>
  <si>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</si>
  <si>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</si>
  <si>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</si>
  <si>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</si>
  <si>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</si>
  <si>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</si>
  <si>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</si>
  <si>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</si>
  <si>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</si>
  <si>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</si>
  <si>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</si>
  <si>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</si>
  <si>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</si>
  <si>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</si>
  <si>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</si>
  <si>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</si>
  <si>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</si>
  <si>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</si>
  <si>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</si>
  <si>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</si>
  <si>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</si>
  <si>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</si>
  <si>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</si>
  <si>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</si>
  <si>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</si>
  <si>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</si>
  <si>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</si>
  <si>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</si>
  <si>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</si>
  <si>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</si>
  <si>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</si>
  <si>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</si>
  <si>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</si>
  <si>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</si>
  <si>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</si>
  <si>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</si>
  <si>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</si>
  <si>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</si>
  <si>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</si>
  <si>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</si>
  <si>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</si>
  <si>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</si>
  <si>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</si>
  <si>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</si>
  <si>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</si>
  <si>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</si>
  <si>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</si>
  <si>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</si>
  <si>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</si>
  <si>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</si>
  <si>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</si>
  <si>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</si>
  <si>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</si>
  <si>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</si>
  <si>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</si>
  <si>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</si>
  <si>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</si>
  <si>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</si>
  <si>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</si>
  <si>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</si>
  <si>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</si>
  <si>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</si>
  <si>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</si>
  <si>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</si>
  <si>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</si>
  <si>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</si>
  <si>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</si>
  <si>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</si>
  <si>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</si>
  <si>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</si>
  <si>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</si>
  <si>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</si>
  <si>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</si>
  <si>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</si>
  <si>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</si>
  <si>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</si>
  <si>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</si>
  <si>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</si>
  <si>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</si>
  <si>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</si>
  <si>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</si>
  <si>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</si>
  <si>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</si>
  <si>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</si>
  <si>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</si>
  <si>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</si>
  <si>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</si>
  <si>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</si>
  <si>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</si>
  <si>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</si>
  <si>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</si>
  <si>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</si>
  <si>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</si>
  <si>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</si>
  <si>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</si>
  <si>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</si>
  <si>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</si>
  <si>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</si>
  <si>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</si>
  <si>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</si>
  <si>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</si>
  <si>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</si>
  <si>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</si>
  <si>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</si>
  <si>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</si>
  <si>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</si>
  <si>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</si>
  <si>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</si>
  <si>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</si>
  <si>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</si>
  <si>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</si>
  <si>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</si>
  <si>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</si>
  <si>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</si>
  <si>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</si>
  <si>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</si>
  <si>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</si>
  <si>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</si>
  <si>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</si>
  <si>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</si>
  <si>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</si>
  <si>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</si>
  <si>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</si>
  <si>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</si>
  <si>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</si>
  <si>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</si>
  <si>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</si>
  <si>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</si>
  <si>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</si>
  <si>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</si>
  <si>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</si>
  <si>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</si>
  <si>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</si>
  <si>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</si>
  <si>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</si>
  <si>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</si>
  <si>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</si>
  <si>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</si>
  <si>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</si>
  <si>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</si>
  <si>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</si>
  <si>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</si>
  <si>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</si>
  <si>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</si>
  <si>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</si>
  <si>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</si>
  <si>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</si>
  <si>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</si>
  <si>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</si>
  <si>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</si>
  <si>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</si>
  <si>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</si>
  <si>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</si>
  <si>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</si>
  <si>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</si>
  <si>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</si>
  <si>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</si>
  <si>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</si>
  <si>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</si>
  <si>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</si>
  <si>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</si>
  <si>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</si>
  <si>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</si>
  <si>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</si>
  <si>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</si>
  <si>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</si>
  <si>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</si>
  <si>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</si>
  <si>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</si>
  <si>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</si>
  <si>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</si>
  <si>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</si>
  <si>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</si>
  <si>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</si>
  <si>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</si>
  <si>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</si>
  <si>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</si>
  <si>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</si>
  <si>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</si>
  <si>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</si>
  <si>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</si>
  <si>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</si>
  <si>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</si>
  <si>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</si>
  <si>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</si>
  <si>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</si>
  <si>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</si>
  <si>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</si>
  <si>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</si>
  <si>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</si>
  <si>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</si>
  <si>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</si>
  <si>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</si>
  <si>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</si>
  <si>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</si>
  <si>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</si>
  <si>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</si>
  <si>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</si>
  <si>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</si>
  <si>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</si>
  <si>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</si>
  <si>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</si>
  <si>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</si>
  <si>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</si>
  <si>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</si>
  <si>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</si>
  <si>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</si>
  <si>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</si>
  <si>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</si>
  <si>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</si>
  <si>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</si>
  <si>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</si>
  <si>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</si>
  <si>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</si>
  <si>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</si>
  <si>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</si>
  <si>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</si>
  <si>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</si>
  <si>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</si>
  <si>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</si>
  <si>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</si>
  <si>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</si>
  <si>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</si>
  <si>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</si>
  <si>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</si>
  <si>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</si>
  <si>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</si>
  <si>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</si>
  <si>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</si>
  <si>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</si>
  <si>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</si>
  <si>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</si>
  <si>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</si>
  <si>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</si>
  <si>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</si>
  <si>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</si>
  <si>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</si>
  <si>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</si>
  <si>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</si>
  <si>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</si>
  <si>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</si>
  <si>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</si>
  <si>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</si>
  <si>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</si>
  <si>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</si>
  <si>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</si>
  <si>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</si>
  <si>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</si>
  <si>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</si>
  <si>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</si>
  <si>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</si>
  <si>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</si>
  <si>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</si>
  <si>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</si>
  <si>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</si>
  <si>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</si>
  <si>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</si>
  <si>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</si>
  <si>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</si>
  <si>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</si>
  <si>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</si>
  <si>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</si>
  <si>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</si>
  <si>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</si>
  <si>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</si>
  <si>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</si>
  <si>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</si>
  <si>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</si>
  <si>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</si>
  <si>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</si>
  <si>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</si>
  <si>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</si>
  <si>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</si>
  <si>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</si>
  <si>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</si>
  <si>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</si>
  <si>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</si>
  <si>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</si>
  <si>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</si>
  <si>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</si>
  <si>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</si>
  <si>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</si>
  <si>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</si>
  <si>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</si>
  <si>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</si>
  <si>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</si>
  <si>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</si>
  <si>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</si>
  <si>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</si>
  <si>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</si>
  <si>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</si>
  <si>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</si>
  <si>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</si>
  <si>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</si>
  <si>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</si>
  <si>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</si>
  <si>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</si>
  <si>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</si>
  <si>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</si>
  <si>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</si>
  <si>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</si>
  <si>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</si>
  <si>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</si>
  <si>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</si>
  <si>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</si>
  <si>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</si>
  <si>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</si>
  <si>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</si>
  <si>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</si>
  <si>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</si>
  <si>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</si>
  <si>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</si>
  <si>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</si>
  <si>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</si>
  <si>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</si>
  <si>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</si>
  <si>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</si>
  <si>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</si>
  <si>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</si>
  <si>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</si>
  <si>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</si>
  <si>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</si>
  <si>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</si>
  <si>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</si>
  <si>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</si>
  <si>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</si>
  <si>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</si>
  <si>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</si>
  <si>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</si>
  <si>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</si>
  <si>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</si>
  <si>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</si>
  <si>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</si>
  <si>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</si>
  <si>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</si>
  <si>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</si>
  <si>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</si>
  <si>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</si>
  <si>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</si>
  <si>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</si>
  <si>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</si>
  <si>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</si>
  <si>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</si>
  <si>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</si>
  <si>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</si>
  <si>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</si>
  <si>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</si>
  <si>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</si>
  <si>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</si>
  <si>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</si>
  <si>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</si>
  <si>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</si>
  <si>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</si>
  <si>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</si>
  <si>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</si>
  <si>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</si>
  <si>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</si>
  <si>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</si>
  <si>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</si>
  <si>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</si>
  <si>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</si>
  <si>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</si>
  <si>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</si>
  <si>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</si>
  <si>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</si>
  <si>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</si>
  <si>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</si>
  <si>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</si>
  <si>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</si>
  <si>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</si>
  <si>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</si>
  <si>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</si>
  <si>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</si>
  <si>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</si>
  <si>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</si>
  <si>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</si>
  <si>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</si>
  <si>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</si>
  <si>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</si>
  <si>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</si>
  <si>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</si>
  <si>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</si>
  <si>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</si>
  <si>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</si>
  <si>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</si>
  <si>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</si>
  <si>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</si>
  <si>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</si>
  <si>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</si>
  <si>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</si>
  <si>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</si>
  <si>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</si>
  <si>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</si>
  <si>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</si>
  <si>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</si>
  <si>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</si>
  <si>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</si>
  <si>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</si>
  <si>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</si>
  <si>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</si>
  <si>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</si>
  <si>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</si>
  <si>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</si>
  <si>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</si>
  <si>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</si>
  <si>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</si>
  <si>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</si>
  <si>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</si>
  <si>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</si>
  <si>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</si>
  <si>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</si>
  <si>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</si>
  <si>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</si>
  <si>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</si>
  <si>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</si>
  <si>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</si>
  <si>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</si>
  <si>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</si>
  <si>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</si>
  <si>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</si>
  <si>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</si>
  <si>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</si>
  <si>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</si>
  <si>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</si>
  <si>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</si>
  <si>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</si>
  <si>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</si>
  <si>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</si>
  <si>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</si>
  <si>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</si>
  <si>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</si>
  <si>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</si>
  <si>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</si>
  <si>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</si>
  <si>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</si>
  <si>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</si>
  <si>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</si>
  <si>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</si>
  <si>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</si>
  <si>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</si>
  <si>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</si>
  <si>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</si>
  <si>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</si>
  <si>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</si>
  <si>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</si>
  <si>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</si>
  <si>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</si>
  <si>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</si>
  <si>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</si>
  <si>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</si>
  <si>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</si>
  <si>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</si>
  <si>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</si>
  <si>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</si>
  <si>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</si>
  <si>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</si>
  <si>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</si>
  <si>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</si>
  <si>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</si>
  <si>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</si>
  <si>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</si>
  <si>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</si>
  <si>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</si>
  <si>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</si>
  <si>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</si>
  <si>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</si>
  <si>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</si>
  <si>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</si>
  <si>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</si>
  <si>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</si>
  <si>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</si>
  <si>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</si>
  <si>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</si>
  <si>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</si>
  <si>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</si>
  <si>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</si>
  <si>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</si>
  <si>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</si>
  <si>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</si>
  <si>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</si>
  <si>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</si>
  <si>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</si>
  <si>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</si>
  <si>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</si>
  <si>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</si>
  <si>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</si>
  <si>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</si>
  <si>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</si>
  <si>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</si>
  <si>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</si>
  <si>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</si>
  <si>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</si>
  <si>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</si>
  <si>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</si>
  <si>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</si>
  <si>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</si>
  <si>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</si>
  <si>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</si>
  <si>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</si>
  <si>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</si>
  <si>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</si>
  <si>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</si>
  <si>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</si>
  <si>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</si>
  <si>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</si>
  <si>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</si>
  <si>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</si>
  <si>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</si>
  <si>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</si>
  <si>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</si>
  <si>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</si>
  <si>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</si>
  <si>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</si>
  <si>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</si>
  <si>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</si>
  <si>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</si>
  <si>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</si>
  <si>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</si>
  <si>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</si>
  <si>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</si>
  <si>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</si>
  <si>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</si>
  <si>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</si>
  <si>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</si>
  <si>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</si>
  <si>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</si>
  <si>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</si>
  <si>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</si>
  <si>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</si>
  <si>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</si>
  <si>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</si>
  <si>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</si>
  <si>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</si>
  <si>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</si>
  <si>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</si>
  <si>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</si>
  <si>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</si>
  <si>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</si>
  <si>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</si>
  <si>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</si>
  <si>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</si>
  <si>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</si>
  <si>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</si>
  <si>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</si>
  <si>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</si>
  <si>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</si>
  <si>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</si>
  <si>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</si>
  <si>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</si>
  <si>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</si>
  <si>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</si>
  <si>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</si>
  <si>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</si>
  <si>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</si>
  <si>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</si>
  <si>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</si>
  <si>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</si>
  <si>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</si>
  <si>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</si>
  <si>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</si>
  <si>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</si>
  <si>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</si>
  <si>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</si>
  <si>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</si>
  <si>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</si>
  <si>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</si>
  <si>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</si>
  <si>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</si>
  <si>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</si>
  <si>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</si>
  <si>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</si>
  <si>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</si>
  <si>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</si>
  <si>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</si>
  <si>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</si>
  <si>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</si>
  <si>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</si>
  <si>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</si>
  <si>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</si>
  <si>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</si>
  <si>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</si>
  <si>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</si>
  <si>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</si>
  <si>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</si>
  <si>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</si>
  <si>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</si>
  <si>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</si>
  <si>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</si>
  <si>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</si>
  <si>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</si>
  <si>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</si>
  <si>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</si>
  <si>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</si>
  <si>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</si>
  <si>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</si>
  <si>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</si>
  <si>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</si>
  <si>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</si>
  <si>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</si>
  <si>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</si>
  <si>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</si>
  <si>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</si>
  <si>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</si>
  <si>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</si>
  <si>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</si>
  <si>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</si>
  <si>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</si>
  <si>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</si>
  <si>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</si>
  <si>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</si>
  <si>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</si>
  <si>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</si>
  <si>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</si>
  <si>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</si>
  <si>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</si>
  <si>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</si>
  <si>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</si>
  <si>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</si>
  <si>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</si>
  <si>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</si>
  <si>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</si>
  <si>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</si>
  <si>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</si>
  <si>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</si>
  <si>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</si>
  <si>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</si>
  <si>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</si>
  <si>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</si>
  <si>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</si>
  <si>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</si>
  <si>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</si>
  <si>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</si>
  <si>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</si>
  <si>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</si>
  <si>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</si>
  <si>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</si>
  <si>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</si>
  <si>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</si>
  <si>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</si>
  <si>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</si>
  <si>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</si>
  <si>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</si>
  <si>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</si>
  <si>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</si>
  <si>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</si>
  <si>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</si>
  <si>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</si>
  <si>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</si>
  <si>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</si>
  <si>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</si>
  <si>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</si>
  <si>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</si>
  <si>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</si>
  <si>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</si>
  <si>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</si>
  <si>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</si>
  <si>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</si>
  <si>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</si>
  <si>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</si>
  <si>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</si>
  <si>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</si>
  <si>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</si>
  <si>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</si>
  <si>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</si>
  <si>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</si>
  <si>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</si>
  <si>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</si>
  <si>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</si>
  <si>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</si>
  <si>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</si>
  <si>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</si>
  <si>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</si>
  <si>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</si>
  <si>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</si>
  <si>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</si>
  <si>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</si>
  <si>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</si>
  <si>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</si>
  <si>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</si>
  <si>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</si>
  <si>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</si>
  <si>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</si>
  <si>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</si>
  <si>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</si>
  <si>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</si>
  <si>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</si>
  <si>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</si>
  <si>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</si>
  <si>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</si>
  <si>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</si>
  <si>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</si>
  <si>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</si>
  <si>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</si>
  <si>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</si>
  <si>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</si>
  <si>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</si>
  <si>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</si>
  <si>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</si>
  <si>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</si>
  <si>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</si>
  <si>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</si>
  <si>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</si>
  <si>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</si>
  <si>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</si>
  <si>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</si>
  <si>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</si>
  <si>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</si>
  <si>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</si>
  <si>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</si>
  <si>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</si>
  <si>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</si>
  <si>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</si>
  <si>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</si>
  <si>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</si>
  <si>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</si>
  <si>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</si>
  <si>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</si>
  <si>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</si>
  <si>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</si>
  <si>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</si>
  <si>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</si>
  <si>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</si>
  <si>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</si>
  <si>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</si>
  <si>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</si>
  <si>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</si>
  <si>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</si>
  <si>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</si>
  <si>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</si>
  <si>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</si>
  <si>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</si>
  <si>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</si>
  <si>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</si>
  <si>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</si>
  <si>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</si>
  <si>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</si>
  <si>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</si>
  <si>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</si>
  <si>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</si>
  <si>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</si>
  <si>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</si>
  <si>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</si>
  <si>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</si>
  <si>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</si>
  <si>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</si>
  <si>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</si>
  <si>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</si>
  <si>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</si>
  <si>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</si>
  <si>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</si>
  <si>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</si>
  <si>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</si>
  <si>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</si>
  <si>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</si>
  <si>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</si>
  <si>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</si>
  <si>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</si>
  <si>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</si>
  <si>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</si>
  <si>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</si>
  <si>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</si>
  <si>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</si>
  <si>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</si>
  <si>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</si>
  <si>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</si>
  <si>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</si>
  <si>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</si>
  <si>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</si>
  <si>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</si>
  <si>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</si>
  <si>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</si>
  <si>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</si>
  <si>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</si>
  <si>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</si>
  <si>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</si>
  <si>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</si>
  <si>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</si>
  <si>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</si>
  <si>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</si>
  <si>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</si>
  <si>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</si>
  <si>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</si>
  <si>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</si>
  <si>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</si>
  <si>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</si>
  <si>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</si>
  <si>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</si>
  <si>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</si>
  <si>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</si>
  <si>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</si>
  <si>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</si>
  <si>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</si>
  <si>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</si>
  <si>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</si>
  <si>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</si>
  <si>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</si>
  <si>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</si>
  <si>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</si>
  <si>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</si>
  <si>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</si>
  <si>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</si>
  <si>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</si>
  <si>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</si>
  <si>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</si>
  <si>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</si>
  <si>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</si>
  <si>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</si>
  <si>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</si>
  <si>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</si>
  <si>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</si>
  <si>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</si>
  <si>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</si>
  <si>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</si>
  <si>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</si>
  <si>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</si>
  <si>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</si>
  <si>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</si>
  <si>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</si>
  <si>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</si>
  <si>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</si>
  <si>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</si>
  <si>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</si>
  <si>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</si>
  <si>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</si>
  <si>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</si>
  <si>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</si>
  <si>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</si>
  <si>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</si>
  <si>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</si>
  <si>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</si>
  <si>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</si>
  <si>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</si>
  <si>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</si>
  <si>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</si>
  <si>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</si>
  <si>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</si>
  <si>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</si>
  <si>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</si>
  <si>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</si>
  <si>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</si>
  <si>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</si>
  <si>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</si>
  <si>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</si>
  <si>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</si>
  <si>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</si>
  <si>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</si>
  <si>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</si>
  <si>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</si>
  <si>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</si>
  <si>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</si>
  <si>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</si>
  <si>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</si>
  <si>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</si>
  <si>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</si>
  <si>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</si>
  <si>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</si>
  <si>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</si>
  <si>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</si>
  <si>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</si>
  <si>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</si>
  <si>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</si>
  <si>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</si>
  <si>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</si>
  <si>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</si>
  <si>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</si>
  <si>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</si>
  <si>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</si>
  <si>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</si>
  <si>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</si>
  <si>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</si>
  <si>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</si>
  <si>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</si>
  <si>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</si>
  <si>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</si>
  <si>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</si>
  <si>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</si>
  <si>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</si>
  <si>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</si>
  <si>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</si>
  <si>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</si>
  <si>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</si>
  <si>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</si>
  <si>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</si>
  <si>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</si>
  <si>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</si>
  <si>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</si>
  <si>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</si>
  <si>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</si>
  <si>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</si>
  <si>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</si>
  <si>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</si>
  <si>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</si>
  <si>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</si>
  <si>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</si>
  <si>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</si>
  <si>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</si>
  <si>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</si>
  <si>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</si>
  <si>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</si>
  <si>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</si>
  <si>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</si>
  <si>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</si>
  <si>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</si>
  <si>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</si>
  <si>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</si>
  <si>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</si>
  <si>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</si>
  <si>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</si>
  <si>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</si>
  <si>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</si>
  <si>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</si>
  <si>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</si>
  <si>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</si>
  <si>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</si>
  <si>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</si>
  <si>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</si>
  <si>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</si>
  <si>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</si>
  <si>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</si>
  <si>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</si>
  <si>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</si>
  <si>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</si>
  <si>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</si>
  <si>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</si>
  <si>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</si>
  <si>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</si>
  <si>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</si>
  <si>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</si>
  <si>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</si>
  <si>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</si>
  <si>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</si>
  <si>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</si>
  <si>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</si>
  <si>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</si>
  <si>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</si>
  <si>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</si>
  <si>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</si>
  <si>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</si>
  <si>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</si>
  <si>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</si>
  <si>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</si>
  <si>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</si>
  <si>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</si>
  <si>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</si>
  <si>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</si>
  <si>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</si>
  <si>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</si>
  <si>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</si>
  <si>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</si>
  <si>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</si>
  <si>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</si>
  <si>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</si>
  <si>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</si>
  <si>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</si>
  <si>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</si>
  <si>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</si>
  <si>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</si>
  <si>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</si>
  <si>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</si>
  <si>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</si>
  <si>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</si>
  <si>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</si>
  <si>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</si>
  <si>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</si>
  <si>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</si>
  <si>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</si>
  <si>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</si>
  <si>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</si>
  <si>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</si>
  <si>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</si>
  <si>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</si>
  <si>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</si>
  <si>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</si>
  <si>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</si>
  <si>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</si>
  <si>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</si>
  <si>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</si>
  <si>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</si>
  <si>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</si>
  <si>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</si>
  <si>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</si>
  <si>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</si>
  <si>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</si>
  <si>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</si>
  <si>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</si>
  <si>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</si>
  <si>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</si>
  <si>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</si>
  <si>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</si>
  <si>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</si>
  <si>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</si>
  <si>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</si>
  <si>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</si>
  <si>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</si>
  <si>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</si>
  <si>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</si>
  <si>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</si>
  <si>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</si>
  <si>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</si>
  <si>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</si>
  <si>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</si>
  <si>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</si>
  <si>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</si>
  <si>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</si>
  <si>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</si>
  <si>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</si>
  <si>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</si>
  <si>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</si>
  <si>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</si>
  <si>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</si>
  <si>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</si>
  <si>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</si>
  <si>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</si>
  <si>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</si>
  <si>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</si>
  <si>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</si>
  <si>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</si>
  <si>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</si>
  <si>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</si>
  <si>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</si>
  <si>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</si>
  <si>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</si>
  <si>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</si>
  <si>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</si>
  <si>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</si>
  <si>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</si>
  <si>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</si>
  <si>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</si>
  <si>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</si>
  <si>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</si>
  <si>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</si>
  <si>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</si>
  <si>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</si>
  <si>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</si>
  <si>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</si>
  <si>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</si>
  <si>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</si>
  <si>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</si>
  <si>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</si>
  <si>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</si>
  <si>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</si>
  <si>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</si>
  <si>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</si>
  <si>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</si>
  <si>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</si>
  <si>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</si>
  <si>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</si>
  <si>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</si>
  <si>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</si>
  <si>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</si>
  <si>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</si>
  <si>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</si>
  <si>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</si>
  <si>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</si>
  <si>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</si>
  <si>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</si>
  <si>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</si>
  <si>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</si>
  <si>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</si>
  <si>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</si>
  <si>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</si>
  <si>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</si>
  <si>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</si>
  <si>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</si>
  <si>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</si>
  <si>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</si>
  <si>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</si>
  <si>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</si>
  <si>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</si>
  <si>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</si>
  <si>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</si>
  <si>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</si>
  <si>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</si>
  <si>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</si>
  <si>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</si>
  <si>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</si>
  <si>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</si>
  <si>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</si>
  <si>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</si>
  <si>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</si>
  <si>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</si>
  <si>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</si>
  <si>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</si>
  <si>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</si>
  <si>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</si>
  <si>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</si>
  <si>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</si>
  <si>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</si>
  <si>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</si>
  <si>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</si>
  <si>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</si>
  <si>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</si>
  <si>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</si>
  <si>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</si>
  <si>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</si>
  <si>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</si>
  <si>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</si>
  <si>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</si>
  <si>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</si>
  <si>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</si>
  <si>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</si>
  <si>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</si>
  <si>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</si>
  <si>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</si>
  <si>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</si>
  <si>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</si>
  <si>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</si>
  <si>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</si>
  <si>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</si>
  <si>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</si>
  <si>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</si>
  <si>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</si>
  <si>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</si>
  <si>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</si>
  <si>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</si>
  <si>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</si>
  <si>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</si>
  <si>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</si>
  <si>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</si>
  <si>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</si>
  <si>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</si>
  <si>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</si>
  <si>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</si>
  <si>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</si>
  <si>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</si>
  <si>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</si>
  <si>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</si>
  <si>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</si>
  <si>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</si>
  <si>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</si>
  <si>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</si>
  <si>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</si>
  <si>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</si>
  <si>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</si>
  <si>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</si>
  <si>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</si>
  <si>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</si>
  <si>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</si>
  <si>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</si>
  <si>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</si>
  <si>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</si>
  <si>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</si>
  <si>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</si>
  <si>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</si>
  <si>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</si>
  <si>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</si>
  <si>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</si>
  <si>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</si>
  <si>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</si>
  <si>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</si>
  <si>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</si>
  <si>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</si>
  <si>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</si>
  <si>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</si>
  <si>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</si>
  <si>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</si>
  <si>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</si>
  <si>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</si>
  <si>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</si>
  <si>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</si>
  <si>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</si>
  <si>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</si>
  <si>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</si>
  <si>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</si>
  <si>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</si>
  <si>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</si>
  <si>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</si>
  <si>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</si>
  <si>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</si>
  <si>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</si>
  <si>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</si>
  <si>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</si>
  <si>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</si>
  <si>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</si>
  <si>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</si>
  <si>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</si>
  <si>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</si>
  <si>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</si>
  <si>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</si>
  <si>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</si>
  <si>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</si>
  <si>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</si>
  <si>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</si>
  <si>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</si>
  <si>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</si>
  <si>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</si>
  <si>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</si>
  <si>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</si>
  <si>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</si>
  <si>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</si>
  <si>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</si>
  <si>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</si>
  <si>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</si>
  <si>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</si>
  <si>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</si>
  <si>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</si>
  <si>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</si>
  <si>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</si>
  <si>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</si>
  <si>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</si>
  <si>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</si>
  <si>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</si>
  <si>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</si>
  <si>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</si>
  <si>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</si>
  <si>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</si>
  <si>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</si>
  <si>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</si>
  <si>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</si>
  <si>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</si>
  <si>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</si>
  <si>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</si>
  <si>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</si>
  <si>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</si>
  <si>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</si>
  <si>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</si>
  <si>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</si>
  <si>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</si>
  <si>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</si>
  <si>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</si>
  <si>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</si>
  <si>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</si>
  <si>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</si>
  <si>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</si>
  <si>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</si>
  <si>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</si>
  <si>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</si>
  <si>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</si>
  <si>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</si>
  <si>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</si>
  <si>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</si>
  <si>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</si>
  <si>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</si>
  <si>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</si>
  <si>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</si>
  <si>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</si>
  <si>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</si>
  <si>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</si>
  <si>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</si>
  <si>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</si>
  <si>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</si>
  <si>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</si>
  <si>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</si>
  <si>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</si>
  <si>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</si>
  <si>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</si>
  <si>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</si>
  <si>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</si>
  <si>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</si>
  <si>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</si>
  <si>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</si>
  <si>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</si>
  <si>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</si>
  <si>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</si>
  <si>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</si>
  <si>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</si>
  <si>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</si>
  <si>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</si>
  <si>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</si>
  <si>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</si>
  <si>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</si>
  <si>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</si>
  <si>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</si>
  <si>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</si>
  <si>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</si>
  <si>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</si>
  <si>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</si>
  <si>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</si>
  <si>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</si>
  <si>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</si>
  <si>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</si>
  <si>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</si>
  <si>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</si>
  <si>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</si>
  <si>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</si>
  <si>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</si>
  <si>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</si>
  <si>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</si>
  <si>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</si>
  <si>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</si>
  <si>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</si>
  <si>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</si>
  <si>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</si>
  <si>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</si>
  <si>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</si>
  <si>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</si>
  <si>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</si>
  <si>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</si>
  <si>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</si>
  <si>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</si>
  <si>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</si>
  <si>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</si>
  <si>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</si>
  <si>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</si>
  <si>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</si>
  <si>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</si>
  <si>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</si>
  <si>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</si>
  <si>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</si>
  <si>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</si>
  <si>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</si>
  <si>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</si>
  <si>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</si>
  <si>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</si>
  <si>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</si>
  <si>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</si>
  <si>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</si>
  <si>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</si>
  <si>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</si>
  <si>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</si>
  <si>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</si>
  <si>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</si>
  <si>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</si>
  <si>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</si>
  <si>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</si>
  <si>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</si>
  <si>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</si>
  <si>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</si>
  <si>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</si>
  <si>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</si>
  <si>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</si>
  <si>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</si>
  <si>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</si>
  <si>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</si>
  <si>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</si>
  <si>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</si>
  <si>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</si>
  <si>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</si>
  <si>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</si>
  <si>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</si>
  <si>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</si>
  <si>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</si>
  <si>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</si>
  <si>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</si>
  <si>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</si>
  <si>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</si>
  <si>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</si>
  <si>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</si>
  <si>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</si>
  <si>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</si>
  <si>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</si>
  <si>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</si>
  <si>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</si>
  <si>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</si>
  <si>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</si>
  <si>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</si>
  <si>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</si>
  <si>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</si>
  <si>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</si>
  <si>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</si>
  <si>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</si>
  <si>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</si>
  <si>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</si>
  <si>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</si>
  <si>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</si>
  <si>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</si>
  <si>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</si>
  <si>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</si>
  <si>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</si>
  <si>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</si>
  <si>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</si>
  <si>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</si>
  <si>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</si>
  <si>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</si>
  <si>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</si>
  <si>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</si>
  <si>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</si>
  <si>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</si>
  <si>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</si>
  <si>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</si>
  <si>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</si>
  <si>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</si>
  <si>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</si>
  <si>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</si>
  <si>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</si>
  <si>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</si>
  <si>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</si>
  <si>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</si>
  <si>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</si>
  <si>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</si>
  <si>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</si>
  <si>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</si>
  <si>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</si>
  <si>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</si>
  <si>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</si>
  <si>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</si>
  <si>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</si>
  <si>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</si>
  <si>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</si>
  <si>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</si>
  <si>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</si>
  <si>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</si>
  <si>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</si>
  <si>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</si>
  <si>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</si>
  <si>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</si>
  <si>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</si>
  <si>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</si>
  <si>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</si>
  <si>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</si>
  <si>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</si>
  <si>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</si>
  <si>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</si>
  <si>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</si>
  <si>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</si>
  <si>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</si>
  <si>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</si>
  <si>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</si>
  <si>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</si>
  <si>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</si>
  <si>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</si>
  <si>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</si>
  <si>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</si>
  <si>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</si>
  <si>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</si>
  <si>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</si>
  <si>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</si>
  <si>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</si>
  <si>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</si>
  <si>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</si>
  <si>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</si>
  <si>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</si>
  <si>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</si>
  <si>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</si>
  <si>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</si>
  <si>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</si>
  <si>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</si>
  <si>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</si>
  <si>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</si>
  <si>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</si>
  <si>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</si>
  <si>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</si>
  <si>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</si>
  <si>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</si>
  <si>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</si>
  <si>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</si>
  <si>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</si>
  <si>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</si>
  <si>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</si>
  <si>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</si>
  <si>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</si>
  <si>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</si>
  <si>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</si>
  <si>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</si>
  <si>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</si>
  <si>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</si>
  <si>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</si>
  <si>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</si>
  <si>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</si>
  <si>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</si>
  <si>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</si>
  <si>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</si>
  <si>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</si>
  <si>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</si>
  <si>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</si>
  <si>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</si>
  <si>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</si>
  <si>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</si>
  <si>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</si>
  <si>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</si>
  <si>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</si>
  <si>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</si>
  <si>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</si>
  <si>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</si>
  <si>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</si>
  <si>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</si>
  <si>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</si>
  <si>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</si>
  <si>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</si>
  <si>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</si>
  <si>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</si>
  <si>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</si>
  <si>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</si>
  <si>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</si>
  <si>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</si>
  <si>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</si>
  <si>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</si>
  <si>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</si>
  <si>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</si>
  <si>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</si>
  <si>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</si>
  <si>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</si>
  <si>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</si>
  <si>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</si>
  <si>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</si>
  <si>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</si>
  <si>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</si>
  <si>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</si>
  <si>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</si>
  <si>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</si>
  <si>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</si>
  <si>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</si>
  <si>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</si>
  <si>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</si>
  <si>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</si>
  <si>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</si>
  <si>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</si>
  <si>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</si>
  <si>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</si>
  <si>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</si>
  <si>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</si>
  <si>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</si>
  <si>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</si>
  <si>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</si>
  <si>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</si>
  <si>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</si>
  <si>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</si>
  <si>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</si>
  <si>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</si>
  <si>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</si>
  <si>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</si>
  <si>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</si>
  <si>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</si>
  <si>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</si>
  <si>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</si>
  <si>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</si>
  <si>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</si>
  <si>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</si>
  <si>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</si>
  <si>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</si>
  <si>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</si>
  <si>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</si>
  <si>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</si>
  <si>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</si>
  <si>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</si>
  <si>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</si>
  <si>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</si>
  <si>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</si>
  <si>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</si>
  <si>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</si>
  <si>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</si>
  <si>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</si>
  <si>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</si>
  <si>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</si>
  <si>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</si>
  <si>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</si>
  <si>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</si>
  <si>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</si>
  <si>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</si>
  <si>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</si>
  <si>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</si>
  <si>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</si>
  <si>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</si>
  <si>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</si>
  <si>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</si>
  <si>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</si>
  <si>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</si>
  <si>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</si>
  <si>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</si>
  <si>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</si>
  <si>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</si>
  <si>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</si>
  <si>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</si>
  <si>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</si>
  <si>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</si>
  <si>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</si>
  <si>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</si>
  <si>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</si>
  <si>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</si>
  <si>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</si>
  <si>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</si>
  <si>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</si>
  <si>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</si>
  <si>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</si>
  <si>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</si>
  <si>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</si>
  <si>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</si>
  <si>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</si>
  <si>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</si>
  <si>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</si>
  <si>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</si>
  <si>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</si>
  <si>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</si>
  <si>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</si>
  <si>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</si>
  <si>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</si>
  <si>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</si>
  <si>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</si>
  <si>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</si>
  <si>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</si>
  <si>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</si>
  <si>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</si>
  <si>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</si>
  <si>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</si>
  <si>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</si>
  <si>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</si>
  <si>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</si>
  <si>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</si>
  <si>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</si>
  <si>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</si>
  <si>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</si>
  <si>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</si>
  <si>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</si>
  <si>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</si>
  <si>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</si>
  <si>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</si>
  <si>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</si>
  <si>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</si>
  <si>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</si>
  <si>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</si>
  <si>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</si>
  <si>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</si>
  <si>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</si>
  <si>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</si>
  <si>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</si>
  <si>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</si>
  <si>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</si>
  <si>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</si>
  <si>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</si>
  <si>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</si>
  <si>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</si>
  <si>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</si>
  <si>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</si>
  <si>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</si>
  <si>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</si>
  <si>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</si>
  <si>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</si>
  <si>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</si>
  <si>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</si>
  <si>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</si>
  <si>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</si>
  <si>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</si>
  <si>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</si>
  <si>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</si>
  <si>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</si>
  <si>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</si>
  <si>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</si>
  <si>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</si>
  <si>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</si>
  <si>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</si>
  <si>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</si>
  <si>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</si>
  <si>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</si>
  <si>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</si>
  <si>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</si>
  <si>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</si>
  <si>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</si>
  <si>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</si>
  <si>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</si>
  <si>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</si>
  <si>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</si>
  <si>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</si>
  <si>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</si>
  <si>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</si>
  <si>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</si>
  <si>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</si>
  <si>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</si>
  <si>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</si>
  <si>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</si>
  <si>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</si>
  <si>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</si>
  <si>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</si>
  <si>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</si>
  <si>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</si>
  <si>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</si>
  <si>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</si>
  <si>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</si>
  <si>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</si>
  <si>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</si>
  <si>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</si>
  <si>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</si>
  <si>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</si>
  <si>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</si>
  <si>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</si>
  <si>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</si>
  <si>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</si>
  <si>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</si>
  <si>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</si>
  <si>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</si>
  <si>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</si>
  <si>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</si>
  <si>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</si>
  <si>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</si>
  <si>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</si>
  <si>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</si>
  <si>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</si>
  <si>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</si>
  <si>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</si>
  <si>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</si>
  <si>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</si>
  <si>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</si>
  <si>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</si>
  <si>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</si>
  <si>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</si>
  <si>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</si>
  <si>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</si>
  <si>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</si>
  <si>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</si>
  <si>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</si>
  <si>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</si>
  <si>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</si>
  <si>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</si>
  <si>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</si>
  <si>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</si>
  <si>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</si>
  <si>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</si>
  <si>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</si>
  <si>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</si>
  <si>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</si>
  <si>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</si>
  <si>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</si>
  <si>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</si>
  <si>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</si>
  <si>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</si>
  <si>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</si>
  <si>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</si>
  <si>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</si>
  <si>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</si>
  <si>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</si>
  <si>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</si>
  <si>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</si>
  <si>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</si>
  <si>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</si>
  <si>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</si>
  <si>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</si>
  <si>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</si>
  <si>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</si>
  <si>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</si>
  <si>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</si>
  <si>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</si>
  <si>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</si>
  <si>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</si>
  <si>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</si>
  <si>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</si>
  <si>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</si>
  <si>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</si>
  <si>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</si>
  <si>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</si>
  <si>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</si>
  <si>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</si>
  <si>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</si>
  <si>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</si>
  <si>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</si>
  <si>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</si>
  <si>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</si>
  <si>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</si>
  <si>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</si>
  <si>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</si>
  <si>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</si>
  <si>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</si>
  <si>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</si>
  <si>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</si>
  <si>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</si>
  <si>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</si>
  <si>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</si>
  <si>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</si>
  <si>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</si>
  <si>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</si>
  <si>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</si>
  <si>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</si>
  <si>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</si>
  <si>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</si>
  <si>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</si>
  <si>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</si>
  <si>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</si>
  <si>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</si>
  <si>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</si>
  <si>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</si>
  <si>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</si>
  <si>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</si>
  <si>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</si>
  <si>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</si>
  <si>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</si>
  <si>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</si>
  <si>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</si>
  <si>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</si>
  <si>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</si>
  <si>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</si>
  <si>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</si>
  <si>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</si>
  <si>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</si>
  <si>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</si>
  <si>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</si>
  <si>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</si>
  <si>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</si>
  <si>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</si>
  <si>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</si>
  <si>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</si>
  <si>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</si>
  <si>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</si>
  <si>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</si>
  <si>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</si>
  <si>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</si>
  <si>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</si>
  <si>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</si>
  <si>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</si>
  <si>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</si>
  <si>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</si>
  <si>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</si>
  <si>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</si>
  <si>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</si>
  <si>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</si>
  <si>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</si>
  <si>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</si>
  <si>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</si>
  <si>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</si>
  <si>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</si>
  <si>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</si>
  <si>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</si>
  <si>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</si>
  <si>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</si>
  <si>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</si>
  <si>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</si>
  <si>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</si>
  <si>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</si>
  <si>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</si>
  <si>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</si>
  <si>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</si>
  <si>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</si>
  <si>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</si>
  <si>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</si>
  <si>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</si>
  <si>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</si>
  <si>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</si>
  <si>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</si>
  <si>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</si>
  <si>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</si>
  <si>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</si>
  <si>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</si>
  <si>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</si>
  <si>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</si>
  <si>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</si>
  <si>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</si>
  <si>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</si>
  <si>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</si>
  <si>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</si>
  <si>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</si>
  <si>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</si>
  <si>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</si>
  <si>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</si>
  <si>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</si>
  <si>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</si>
  <si>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</si>
  <si>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</si>
  <si>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</si>
  <si>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</si>
  <si>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</si>
  <si>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</si>
  <si>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</si>
  <si>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</si>
  <si>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</si>
  <si>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</si>
  <si>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</si>
  <si>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</si>
  <si>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</si>
  <si>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</si>
  <si>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</si>
  <si>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</si>
  <si>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</si>
  <si>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</si>
  <si>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</si>
  <si>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</si>
  <si>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</si>
  <si>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</si>
  <si>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</si>
  <si>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</si>
  <si>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</si>
  <si>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</si>
  <si>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</si>
  <si>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</si>
  <si>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</si>
  <si>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</si>
  <si>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</si>
  <si>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</si>
  <si>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</si>
  <si>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</si>
  <si>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</si>
  <si>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</si>
  <si>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</si>
  <si>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</si>
  <si>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</si>
  <si>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</si>
  <si>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</si>
  <si>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</si>
  <si>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</si>
  <si>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</si>
  <si>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</si>
  <si>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</si>
  <si>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</si>
  <si>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</si>
  <si>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</si>
  <si>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</si>
  <si>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</si>
  <si>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</si>
  <si>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</si>
  <si>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</si>
  <si>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</si>
  <si>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</si>
  <si>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</si>
  <si>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</si>
  <si>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</si>
  <si>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</si>
  <si>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</si>
  <si>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</si>
  <si>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</si>
  <si>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</si>
  <si>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</si>
  <si>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</si>
  <si>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</si>
  <si>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</si>
  <si>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</si>
  <si>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</si>
  <si>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</si>
  <si>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</si>
  <si>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</si>
  <si>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</si>
  <si>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</si>
  <si>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</si>
  <si>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</si>
  <si>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</si>
  <si>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</si>
  <si>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</si>
  <si>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</si>
  <si>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</si>
  <si>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</si>
  <si>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</si>
  <si>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</si>
  <si>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</si>
  <si>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</si>
  <si>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</si>
  <si>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</si>
  <si>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</si>
  <si>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</si>
  <si>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</si>
  <si>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</si>
  <si>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</si>
  <si>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</si>
  <si>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</si>
  <si>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</si>
  <si>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</si>
  <si>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</si>
  <si>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</si>
  <si>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</si>
  <si>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</si>
  <si>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</si>
  <si>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</si>
  <si>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</si>
  <si>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</si>
  <si>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</si>
  <si>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</si>
  <si>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</si>
  <si>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</si>
  <si>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</si>
  <si>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</si>
  <si>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</si>
  <si>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</si>
  <si>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</si>
  <si>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</si>
  <si>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</si>
  <si>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</si>
  <si>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</si>
  <si>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</si>
  <si>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</si>
  <si>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</si>
  <si>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</si>
  <si>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</si>
  <si>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</si>
  <si>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</si>
  <si>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</si>
  <si>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</si>
  <si>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</si>
  <si>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</si>
  <si>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</si>
  <si>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</si>
  <si>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</si>
  <si>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</si>
  <si>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</si>
  <si>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</si>
  <si>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</si>
  <si>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</si>
  <si>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</si>
  <si>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</si>
  <si>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</si>
  <si>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</si>
  <si>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</si>
  <si>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</si>
  <si>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</si>
  <si>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</si>
  <si>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</si>
  <si>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</si>
  <si>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</si>
  <si>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</si>
  <si>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</si>
  <si>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</si>
  <si>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</si>
  <si>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</si>
  <si>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</si>
  <si>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</si>
  <si>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</si>
  <si>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</si>
  <si>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</si>
  <si>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</si>
  <si>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</si>
  <si>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</si>
  <si>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</si>
  <si>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</si>
  <si>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</si>
  <si>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</si>
  <si>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</si>
  <si>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</si>
  <si>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</si>
  <si>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</si>
  <si>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</si>
  <si>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</si>
  <si>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</si>
  <si>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</si>
  <si>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</si>
  <si>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</si>
  <si>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</si>
  <si>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</si>
  <si>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</si>
  <si>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</si>
  <si>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</si>
  <si>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</si>
  <si>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</si>
  <si>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</si>
  <si>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</si>
  <si>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</si>
  <si>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</si>
  <si>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</si>
  <si>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</si>
  <si>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</si>
  <si>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</si>
  <si>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</si>
  <si>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</si>
  <si>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</si>
  <si>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</si>
  <si>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</si>
  <si>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</si>
  <si>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</si>
  <si>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</si>
  <si>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</si>
  <si>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</si>
  <si>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</si>
  <si>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</si>
  <si>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</si>
  <si>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</si>
  <si>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</si>
  <si>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</si>
  <si>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</si>
  <si>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</si>
  <si>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</si>
  <si>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</si>
  <si>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</si>
  <si>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</si>
  <si>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</si>
  <si>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</si>
  <si>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</si>
  <si>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</si>
  <si>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</si>
  <si>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</si>
  <si>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</si>
  <si>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</si>
  <si>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</si>
  <si>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</si>
  <si>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</si>
  <si>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</si>
  <si>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</si>
  <si>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</si>
  <si>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</si>
  <si>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</si>
  <si>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</si>
  <si>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</si>
  <si>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</si>
  <si>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</si>
  <si>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</si>
  <si>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</si>
  <si>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</si>
  <si>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</si>
  <si>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</si>
  <si>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</si>
  <si>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</si>
  <si>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</si>
  <si>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</si>
  <si>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</si>
  <si>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</si>
  <si>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</si>
  <si>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</si>
  <si>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</si>
  <si>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</si>
  <si>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</si>
  <si>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</si>
  <si>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</si>
  <si>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</si>
  <si>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</si>
  <si>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</si>
  <si>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</si>
  <si>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</si>
  <si>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</si>
  <si>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</si>
  <si>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</si>
  <si>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</si>
  <si>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</si>
  <si>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</si>
  <si>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</si>
  <si>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</si>
  <si>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</si>
  <si>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</si>
  <si>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</si>
  <si>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</si>
  <si>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</si>
  <si>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</si>
  <si>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</si>
  <si>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</si>
  <si>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</si>
  <si>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</si>
  <si>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</si>
  <si>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</si>
  <si>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</si>
  <si>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</si>
  <si>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</si>
  <si>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</si>
  <si>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</si>
  <si>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</si>
  <si>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</si>
  <si>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</si>
  <si>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</si>
  <si>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</si>
  <si>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</si>
  <si>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</si>
  <si>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</si>
  <si>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</si>
  <si>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</si>
  <si>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</si>
  <si>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</si>
  <si>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</si>
  <si>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</si>
  <si>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</si>
  <si>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</si>
  <si>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</si>
  <si>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</si>
  <si>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</si>
  <si>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</si>
  <si>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</si>
  <si>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</si>
  <si>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</si>
  <si>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</si>
  <si>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</si>
  <si>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</si>
  <si>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</si>
  <si>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</si>
  <si>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</si>
  <si>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</si>
  <si>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</si>
  <si>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</si>
  <si>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</si>
  <si>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</si>
  <si>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</si>
  <si>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</si>
  <si>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</si>
  <si>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</si>
  <si>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</si>
  <si>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</si>
  <si>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</si>
  <si>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</si>
  <si>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</si>
  <si>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</si>
  <si>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</si>
  <si>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</si>
  <si>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</si>
  <si>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</si>
  <si>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</si>
  <si>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</si>
  <si>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</si>
  <si>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</si>
  <si>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</si>
  <si>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</si>
  <si>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</si>
  <si>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</si>
  <si>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</si>
  <si>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</si>
  <si>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</si>
  <si>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</si>
  <si>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</si>
  <si>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</si>
  <si>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</si>
  <si>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</si>
  <si>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</si>
  <si>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</si>
  <si>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</si>
  <si>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</si>
  <si>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</si>
  <si>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</si>
  <si>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</si>
  <si>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</si>
  <si>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</si>
  <si>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</si>
  <si>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</si>
  <si>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</si>
  <si>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</si>
  <si>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</si>
  <si>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</si>
  <si>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</si>
  <si>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</si>
  <si>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</si>
  <si>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</si>
  <si>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</si>
  <si>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</si>
  <si>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</si>
  <si>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</si>
  <si>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</si>
  <si>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</si>
  <si>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</si>
  <si>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</si>
  <si>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</si>
  <si>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</si>
  <si>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</si>
  <si>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</si>
  <si>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</si>
  <si>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</si>
  <si>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</si>
  <si>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</si>
  <si>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</si>
  <si>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</si>
  <si>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</si>
  <si>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</si>
  <si>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</si>
  <si>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</si>
  <si>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</si>
  <si>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</si>
  <si>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</si>
  <si>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</si>
  <si>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</si>
  <si>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</si>
  <si>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</si>
  <si>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</si>
  <si>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</si>
  <si>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</si>
  <si>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</si>
  <si>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</si>
  <si>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</si>
  <si>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</si>
  <si>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</si>
  <si>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</si>
  <si>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</si>
  <si>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</si>
  <si>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</si>
  <si>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</si>
  <si>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</si>
  <si>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</si>
  <si>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</si>
  <si>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</si>
  <si>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</si>
  <si>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</si>
  <si>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</si>
  <si>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</si>
  <si>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</si>
  <si>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</si>
  <si>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</si>
  <si>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</si>
  <si>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</si>
  <si>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</si>
  <si>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</si>
  <si>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</si>
  <si>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</si>
  <si>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</si>
  <si>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</si>
  <si>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</si>
  <si>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</si>
  <si>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</si>
  <si>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</si>
  <si>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</si>
  <si>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</si>
  <si>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</si>
  <si>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</si>
  <si>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</si>
  <si>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</si>
  <si>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</si>
  <si>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</si>
  <si>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</si>
  <si>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</si>
  <si>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</si>
  <si>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</si>
  <si>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</si>
  <si>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</si>
  <si>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</si>
  <si>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</si>
  <si>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</si>
  <si>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</si>
  <si>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</si>
  <si>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</si>
  <si>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</si>
  <si>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</si>
  <si>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</si>
  <si>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</si>
  <si>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</si>
  <si>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</si>
  <si>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</si>
  <si>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</si>
  <si>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</si>
  <si>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</si>
  <si>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</si>
  <si>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</si>
  <si>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</si>
  <si>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</si>
  <si>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</si>
  <si>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</si>
  <si>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</si>
  <si>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</si>
  <si>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</si>
  <si>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</si>
  <si>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</si>
  <si>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</si>
  <si>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</si>
  <si>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</si>
  <si>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</si>
  <si>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</si>
  <si>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</si>
  <si>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</si>
  <si>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</si>
  <si>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</si>
  <si>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</si>
  <si>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</si>
  <si>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</si>
  <si>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</si>
  <si>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</si>
  <si>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</si>
  <si>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</si>
  <si>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</si>
  <si>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</si>
  <si>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</si>
  <si>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</si>
  <si>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</si>
  <si>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</si>
  <si>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</si>
  <si>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</si>
  <si>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</si>
  <si>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</si>
  <si>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</si>
  <si>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</si>
  <si>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</si>
  <si>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</si>
  <si>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</si>
  <si>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</si>
  <si>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</si>
  <si>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</si>
  <si>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</si>
  <si>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</si>
  <si>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</si>
  <si>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</si>
  <si>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</si>
  <si>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</si>
  <si>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</si>
  <si>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</si>
  <si>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</si>
  <si>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</si>
  <si>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</si>
  <si>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</si>
  <si>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</si>
  <si>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</si>
  <si>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</si>
  <si>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</si>
  <si>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</si>
  <si>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</si>
  <si>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</si>
  <si>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</si>
  <si>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</si>
  <si>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</si>
  <si>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</si>
  <si>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</si>
  <si>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</si>
  <si>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</si>
  <si>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</si>
  <si>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</si>
  <si>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</si>
  <si>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</si>
  <si>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</si>
  <si>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</si>
  <si>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</si>
  <si>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</si>
  <si>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</si>
  <si>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</si>
  <si>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</si>
  <si>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</si>
  <si>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</si>
  <si>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</si>
  <si>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</si>
  <si>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</si>
  <si>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</si>
  <si>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</si>
  <si>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</si>
  <si>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</si>
  <si>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</si>
  <si>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</si>
  <si>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</si>
  <si>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</si>
  <si>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</si>
  <si>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</si>
  <si>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</si>
  <si>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</si>
  <si>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</si>
  <si>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</si>
  <si>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</si>
  <si>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</si>
  <si>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</si>
  <si>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</si>
  <si>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</si>
  <si>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</si>
  <si>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</si>
  <si>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</si>
  <si>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</si>
  <si>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</si>
  <si>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</si>
  <si>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</si>
  <si>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</si>
  <si>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</si>
  <si>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</si>
  <si>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</si>
  <si>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</si>
  <si>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</si>
  <si>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</si>
  <si>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</si>
  <si>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</si>
  <si>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</si>
  <si>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</si>
  <si>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</si>
  <si>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</si>
  <si>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</si>
  <si>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</si>
  <si>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</si>
  <si>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</si>
  <si>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</si>
  <si>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</si>
  <si>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</si>
  <si>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</si>
  <si>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</si>
  <si>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</si>
  <si>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</si>
  <si>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</si>
  <si>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</si>
  <si>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</si>
  <si>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</si>
  <si>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</si>
  <si>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</si>
  <si>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</si>
  <si>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</si>
  <si>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</si>
  <si>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</si>
  <si>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</si>
  <si>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</si>
  <si>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</si>
  <si>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</si>
  <si>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</si>
  <si>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</si>
  <si>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</si>
  <si>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</si>
  <si>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</si>
  <si>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</si>
  <si>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</si>
  <si>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</si>
  <si>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</si>
  <si>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</si>
  <si>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</si>
  <si>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</si>
  <si>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</si>
  <si>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</si>
  <si>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</si>
  <si>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</si>
  <si>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</si>
  <si>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</si>
  <si>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</si>
  <si>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</si>
  <si>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</si>
  <si>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</si>
  <si>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</si>
  <si>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</si>
  <si>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</si>
  <si>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</si>
  <si>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</si>
  <si>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</si>
  <si>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</si>
  <si>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</si>
  <si>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</si>
  <si>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</si>
  <si>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</si>
  <si>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</si>
  <si>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</si>
  <si>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</si>
  <si>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</si>
  <si>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</si>
  <si>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</si>
  <si>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</si>
  <si>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</si>
  <si>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</si>
  <si>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</si>
  <si>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</si>
  <si>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</si>
  <si>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</si>
  <si>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</si>
  <si>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</si>
  <si>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</si>
  <si>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</si>
  <si>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</si>
  <si>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</si>
  <si>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</si>
  <si>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</si>
  <si>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</si>
  <si>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</si>
  <si>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</si>
  <si>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</si>
  <si>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</si>
  <si>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</si>
  <si>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</si>
  <si>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</si>
  <si>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</si>
  <si>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</si>
  <si>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</si>
  <si>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</si>
  <si>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</si>
  <si>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</si>
  <si>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</si>
  <si>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</si>
  <si>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</si>
  <si>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</si>
  <si>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</si>
  <si>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</si>
  <si>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</si>
  <si>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</si>
  <si>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</si>
  <si>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</si>
  <si>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</si>
  <si>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</si>
  <si>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</si>
  <si>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</si>
  <si>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</si>
  <si>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</si>
  <si>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</si>
  <si>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</si>
  <si>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</si>
  <si>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</si>
  <si>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</si>
  <si>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</si>
  <si>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</si>
  <si>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</si>
  <si>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</si>
  <si>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</si>
  <si>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</si>
  <si>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</si>
  <si>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</si>
  <si>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</si>
  <si>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</si>
  <si>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</si>
  <si>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</si>
  <si>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</si>
  <si>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</si>
  <si>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</si>
  <si>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</si>
  <si>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</si>
  <si>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</si>
  <si>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</si>
  <si>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</si>
  <si>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</si>
  <si>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</si>
  <si>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</si>
  <si>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</si>
  <si>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</si>
  <si>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</si>
  <si>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</si>
  <si>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</si>
  <si>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</si>
  <si>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</si>
  <si>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</si>
  <si>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</si>
  <si>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</si>
  <si>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</si>
  <si>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</si>
  <si>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</si>
  <si>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</si>
  <si>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</si>
  <si>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</si>
  <si>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</si>
  <si>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</si>
  <si>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</si>
  <si>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</si>
  <si>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</si>
  <si>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</si>
  <si>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</si>
  <si>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</si>
  <si>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</si>
  <si>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</si>
  <si>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</si>
  <si>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</si>
  <si>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</si>
  <si>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</si>
  <si>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</si>
  <si>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</si>
  <si>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</si>
  <si>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</si>
  <si>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</si>
  <si>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</si>
  <si>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</si>
  <si>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</si>
  <si>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</si>
  <si>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</si>
  <si>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</si>
  <si>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</si>
  <si>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</si>
  <si>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</si>
  <si>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</si>
  <si>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</si>
  <si>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</si>
  <si>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</si>
  <si>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</si>
  <si>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</si>
  <si>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</si>
  <si>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</si>
  <si>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</si>
  <si>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</si>
  <si>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</si>
  <si>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</si>
  <si>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</si>
  <si>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</si>
  <si>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</si>
  <si>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</si>
  <si>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</si>
  <si>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</si>
  <si>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</si>
  <si>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</si>
  <si>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</si>
  <si>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</si>
  <si>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</si>
  <si>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</si>
  <si>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</si>
  <si>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</si>
  <si>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</si>
  <si>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</si>
  <si>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</si>
  <si>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</si>
  <si>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</si>
  <si>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</si>
  <si>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</si>
  <si>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</si>
  <si>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</si>
  <si>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</si>
  <si>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</si>
  <si>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</si>
  <si>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</si>
  <si>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</si>
  <si>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</si>
  <si>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</si>
  <si>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</si>
  <si>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</si>
  <si>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</si>
  <si>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</si>
  <si>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</si>
  <si>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</si>
  <si>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</si>
  <si>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</si>
  <si>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</si>
  <si>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</si>
  <si>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</si>
  <si>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</si>
  <si>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</si>
  <si>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</si>
  <si>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</si>
  <si>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</si>
  <si>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</si>
  <si>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</si>
  <si>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</si>
  <si>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</si>
  <si>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</si>
  <si>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</si>
  <si>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</si>
  <si>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</si>
  <si>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</si>
  <si>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</si>
  <si>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</si>
  <si>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</si>
  <si>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</si>
  <si>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</si>
  <si>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</si>
  <si>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</si>
  <si>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</si>
  <si>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</si>
  <si>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</si>
  <si>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</si>
  <si>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</si>
  <si>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</si>
  <si>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</si>
  <si>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</si>
  <si>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</si>
  <si>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</si>
  <si>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</si>
  <si>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</si>
  <si>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</si>
  <si>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</si>
  <si>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</si>
  <si>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</si>
  <si>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</si>
  <si>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</si>
  <si>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</si>
  <si>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</si>
  <si>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</si>
  <si>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</si>
  <si>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</si>
  <si>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</si>
  <si>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</si>
  <si>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</si>
  <si>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</si>
  <si>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</si>
  <si>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</si>
  <si>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</si>
  <si>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</si>
  <si>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</si>
  <si>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</si>
  <si>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</si>
  <si>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</si>
  <si>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</si>
  <si>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</si>
  <si>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</si>
  <si>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</si>
  <si>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</si>
  <si>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</si>
  <si>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</si>
  <si>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</si>
  <si>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</si>
  <si>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</si>
  <si>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</si>
  <si>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</si>
  <si>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</si>
  <si>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</si>
  <si>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</si>
  <si>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</si>
  <si>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</si>
  <si>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</si>
  <si>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</si>
  <si>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</si>
  <si>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</si>
  <si>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</si>
  <si>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</si>
  <si>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</si>
  <si>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</si>
  <si>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</si>
  <si>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</si>
  <si>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</si>
  <si>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</si>
  <si>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</si>
  <si>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</si>
  <si>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</si>
  <si>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</si>
  <si>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</si>
  <si>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</si>
  <si>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</si>
  <si>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</si>
  <si>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</si>
  <si>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</si>
  <si>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</si>
  <si>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</si>
  <si>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</si>
  <si>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</si>
  <si>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</si>
  <si>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</si>
  <si>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</si>
  <si>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</si>
  <si>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</si>
  <si>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</si>
  <si>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</si>
  <si>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</si>
  <si>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</si>
  <si>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</si>
  <si>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</si>
  <si>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</si>
  <si>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</si>
  <si>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</si>
  <si>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</si>
  <si>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</si>
  <si>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</si>
  <si>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</si>
  <si>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</si>
  <si>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</si>
  <si>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</si>
  <si>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</si>
  <si>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</si>
  <si>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</si>
  <si>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</si>
  <si>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</si>
  <si>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</si>
  <si>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</si>
  <si>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</si>
  <si>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</si>
  <si>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</si>
  <si>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</si>
  <si>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</si>
  <si>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</si>
  <si>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</si>
  <si>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</si>
  <si>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</si>
  <si>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</si>
  <si>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</si>
  <si>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</si>
  <si>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</si>
  <si>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</si>
  <si>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</si>
  <si>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</si>
  <si>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</si>
  <si>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</si>
  <si>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</si>
  <si>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</si>
  <si>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</si>
  <si>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</si>
  <si>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</si>
  <si>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</si>
  <si>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</si>
  <si>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</si>
  <si>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</si>
  <si>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</si>
  <si>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</si>
  <si>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</si>
  <si>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</si>
  <si>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</si>
  <si>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</si>
  <si>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</si>
  <si>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</si>
  <si>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</si>
  <si>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</si>
  <si>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</si>
  <si>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</si>
  <si>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</si>
  <si>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</si>
  <si>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</si>
  <si>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</si>
  <si>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</si>
  <si>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</si>
  <si>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</si>
  <si>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</si>
  <si>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</si>
  <si>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</si>
  <si>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</si>
  <si>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</si>
  <si>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</si>
  <si>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</si>
  <si>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</si>
  <si>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</si>
  <si>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</si>
  <si>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</si>
  <si>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</si>
  <si>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</si>
  <si>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</si>
  <si>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</si>
  <si>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</si>
  <si>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</si>
  <si>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</si>
  <si>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</si>
  <si>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</si>
  <si>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</si>
  <si>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</si>
  <si>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</si>
  <si>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</si>
  <si>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</si>
  <si>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</si>
  <si>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</si>
  <si>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</si>
  <si>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</si>
  <si>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</si>
  <si>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</si>
  <si>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</si>
  <si>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</si>
  <si>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</si>
  <si>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</si>
  <si>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</si>
  <si>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</si>
  <si>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</si>
  <si>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</si>
  <si>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</si>
  <si>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</si>
  <si>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</si>
  <si>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</si>
  <si>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</si>
  <si>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</si>
  <si>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</si>
  <si>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</si>
  <si>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</si>
  <si>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</si>
  <si>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</si>
  <si>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</si>
  <si>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</si>
  <si>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</si>
  <si>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</si>
  <si>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</si>
  <si>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</si>
  <si>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</si>
  <si>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</si>
  <si>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</si>
  <si>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</si>
  <si>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</si>
  <si>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</si>
  <si>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</si>
  <si>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</si>
  <si>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</si>
  <si>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</si>
  <si>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</si>
  <si>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</si>
  <si>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</si>
  <si>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</si>
  <si>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</si>
  <si>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</si>
  <si>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</si>
  <si>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</si>
  <si>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</si>
  <si>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</si>
  <si>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</si>
  <si>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</si>
  <si>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</si>
  <si>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</si>
  <si>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</si>
  <si>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</si>
  <si>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</si>
  <si>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</si>
  <si>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</si>
  <si>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</si>
  <si>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</si>
  <si>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</si>
  <si>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</si>
  <si>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</si>
  <si>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</si>
  <si>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</si>
  <si>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</si>
  <si>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</si>
  <si>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</si>
  <si>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</si>
  <si>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</si>
  <si>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</si>
  <si>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</si>
  <si>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</si>
  <si>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</si>
  <si>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</si>
  <si>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</si>
  <si>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</si>
  <si>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</si>
  <si>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</si>
  <si>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</si>
  <si>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</si>
  <si>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</si>
  <si>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</si>
  <si>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</si>
  <si>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</si>
  <si>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</si>
  <si>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</si>
  <si>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</si>
  <si>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</si>
  <si>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</si>
  <si>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</si>
  <si>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</si>
  <si>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</si>
  <si>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</si>
  <si>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</si>
  <si>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</si>
  <si>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</si>
  <si>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</si>
  <si>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</si>
  <si>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</si>
  <si>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</si>
  <si>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</si>
  <si>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</si>
  <si>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</si>
  <si>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</si>
  <si>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</si>
  <si>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</si>
  <si>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</si>
  <si>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</si>
  <si>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</si>
  <si>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</si>
  <si>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</si>
  <si>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</si>
  <si>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</si>
  <si>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</si>
  <si>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</si>
  <si>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</si>
  <si>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</si>
  <si>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</si>
  <si>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</si>
  <si>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</si>
  <si>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</si>
  <si>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</si>
  <si>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</si>
  <si>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</si>
  <si>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</si>
  <si>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</si>
  <si>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</si>
  <si>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</si>
  <si>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</si>
  <si>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</si>
  <si>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</si>
  <si>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</si>
  <si>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</si>
  <si>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</si>
  <si>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</si>
  <si>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</si>
  <si>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</si>
  <si>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</si>
  <si>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</si>
  <si>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</si>
  <si>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</si>
  <si>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</si>
  <si>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</si>
  <si>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</si>
  <si>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</si>
  <si>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</si>
  <si>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</si>
  <si>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</si>
  <si>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</si>
  <si>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</si>
  <si>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</si>
  <si>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</si>
  <si>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</si>
  <si>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</si>
  <si>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</si>
  <si>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</si>
  <si>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</si>
  <si>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</si>
  <si>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</si>
  <si>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</si>
  <si>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</si>
  <si>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</si>
  <si>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</si>
  <si>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</si>
  <si>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</si>
  <si>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</si>
  <si>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</si>
  <si>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</si>
  <si>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</si>
  <si>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</si>
  <si>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</si>
  <si>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</si>
  <si>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</si>
  <si>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</si>
  <si>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</si>
  <si>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</si>
  <si>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</si>
  <si>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</si>
  <si>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</si>
  <si>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</si>
  <si>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</si>
  <si>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</si>
  <si>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</si>
  <si>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</si>
  <si>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</si>
  <si>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</si>
  <si>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</si>
  <si>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</si>
  <si>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</si>
  <si>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</si>
  <si>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</si>
  <si>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</si>
  <si>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</si>
  <si>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</si>
  <si>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</si>
  <si>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</si>
  <si>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</si>
  <si>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</si>
  <si>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</si>
  <si>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</si>
  <si>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</si>
  <si>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</si>
  <si>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</si>
  <si>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</si>
  <si>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</si>
  <si>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</si>
  <si>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</si>
  <si>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</si>
  <si>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</si>
  <si>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</si>
  <si>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</si>
  <si>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</si>
  <si>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</si>
  <si>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</si>
  <si>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</si>
  <si>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</si>
  <si>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</si>
  <si>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</si>
  <si>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</si>
  <si>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</si>
  <si>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</si>
  <si>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</si>
  <si>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</si>
  <si>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</si>
  <si>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</si>
  <si>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</si>
  <si>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</si>
  <si>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</si>
  <si>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</si>
  <si>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</si>
  <si>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</si>
  <si>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</si>
  <si>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</si>
  <si>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</si>
  <si>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</si>
  <si>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</si>
  <si>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</si>
  <si>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</si>
  <si>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</si>
  <si>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</si>
  <si>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</si>
  <si>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</si>
  <si>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</si>
  <si>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</si>
  <si>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</si>
  <si>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</si>
  <si>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</si>
  <si>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</si>
  <si>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</si>
  <si>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</si>
  <si>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</si>
  <si>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</si>
  <si>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</si>
  <si>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</si>
  <si>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</si>
  <si>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</si>
  <si>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</si>
  <si>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</si>
  <si>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</si>
  <si>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</si>
  <si>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</si>
  <si>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</si>
  <si>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</si>
  <si>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</si>
  <si>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</si>
  <si>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</si>
  <si>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</si>
  <si>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</si>
  <si>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</si>
  <si>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</si>
  <si>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</si>
  <si>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</si>
  <si>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</si>
  <si>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</si>
  <si>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</si>
  <si>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</si>
  <si>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</si>
  <si>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</si>
  <si>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</si>
  <si>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</si>
  <si>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</si>
  <si>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</si>
  <si>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</si>
  <si>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</si>
  <si>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</si>
  <si>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</si>
  <si>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</si>
  <si>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</si>
  <si>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</si>
  <si>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</si>
  <si>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</si>
  <si>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</si>
  <si>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</si>
  <si>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</si>
  <si>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</si>
  <si>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</si>
  <si>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</si>
  <si>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</si>
  <si>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</si>
  <si>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</si>
  <si>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</si>
  <si>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</si>
  <si>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</si>
  <si>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</si>
  <si>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</si>
  <si>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</si>
  <si>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</si>
  <si>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</si>
  <si>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</si>
  <si>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</si>
  <si>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</si>
  <si>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</si>
  <si>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</si>
  <si>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</si>
  <si>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</si>
  <si>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</si>
  <si>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</si>
  <si>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</si>
  <si>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</si>
  <si>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</si>
  <si>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</si>
  <si>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</si>
  <si>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</si>
  <si>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</si>
  <si>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</si>
  <si>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</si>
  <si>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</si>
  <si>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</si>
  <si>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</si>
  <si>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</si>
  <si>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</si>
  <si>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</si>
  <si>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</si>
  <si>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</si>
  <si>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</si>
  <si>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</si>
  <si>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</si>
  <si>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</si>
  <si>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</si>
  <si>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</si>
  <si>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</si>
  <si>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</si>
  <si>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</si>
  <si>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</si>
  <si>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</si>
  <si>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</si>
  <si>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</si>
  <si>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</si>
  <si>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</si>
  <si>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</si>
  <si>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</si>
  <si>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</si>
  <si>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</si>
  <si>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</si>
  <si>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</si>
  <si>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</si>
  <si>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</si>
  <si>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</si>
  <si>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</si>
  <si>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</si>
  <si>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</si>
  <si>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</si>
  <si>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</si>
  <si>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</si>
  <si>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</si>
  <si>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</si>
  <si>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</si>
  <si>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</si>
  <si>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</si>
  <si>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</si>
  <si>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</si>
  <si>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</si>
  <si>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</si>
  <si>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</si>
  <si>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</si>
  <si>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</si>
  <si>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</si>
  <si>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</si>
  <si>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</si>
  <si>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</si>
  <si>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</si>
  <si>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</si>
  <si>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</si>
  <si>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</si>
  <si>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</si>
  <si>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</si>
  <si>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</si>
  <si>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</si>
  <si>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</si>
  <si>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</si>
  <si>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</si>
  <si>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</si>
  <si>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</si>
  <si>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</si>
  <si>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</si>
  <si>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</si>
  <si>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</si>
  <si>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</si>
  <si>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</si>
  <si>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</si>
  <si>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</si>
  <si>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</si>
  <si>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</si>
  <si>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</si>
  <si>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</si>
  <si>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</si>
  <si>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</si>
  <si>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</si>
  <si>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</si>
  <si>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</si>
  <si>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</si>
  <si>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</si>
  <si>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</si>
  <si>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</si>
  <si>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</si>
  <si>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</si>
  <si>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</si>
  <si>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</si>
  <si>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</si>
  <si>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</si>
  <si>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</si>
  <si>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</si>
  <si>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</si>
  <si>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</si>
  <si>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</si>
  <si>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</si>
  <si>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</si>
  <si>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</si>
  <si>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</si>
  <si>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</si>
  <si>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</si>
  <si>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</si>
  <si>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</si>
  <si>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</si>
  <si>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</si>
  <si>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</si>
  <si>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</si>
  <si>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</si>
  <si>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</si>
  <si>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</si>
  <si>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</si>
  <si>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</si>
  <si>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</si>
  <si>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</si>
  <si>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</si>
  <si>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</si>
  <si>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</si>
  <si>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</si>
  <si>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</si>
  <si>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</si>
  <si>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</si>
  <si>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</si>
  <si>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</si>
  <si>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</si>
  <si>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</si>
  <si>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</si>
  <si>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</si>
  <si>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</si>
  <si>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</si>
  <si>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</si>
  <si>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</si>
  <si>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</si>
  <si>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</si>
  <si>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</si>
  <si>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</si>
  <si>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</si>
  <si>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</si>
  <si>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</si>
  <si>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</si>
  <si>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</si>
  <si>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</si>
  <si>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</si>
  <si>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</si>
  <si>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</si>
  <si>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</si>
  <si>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</si>
  <si>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</si>
  <si>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</si>
  <si>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</si>
  <si>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</si>
  <si>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</si>
  <si>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</si>
  <si>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</si>
  <si>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</si>
  <si>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</si>
  <si>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</si>
  <si>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</si>
  <si>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</si>
  <si>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</si>
  <si>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</si>
  <si>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</si>
  <si>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</si>
  <si>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</si>
  <si>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</si>
  <si>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</si>
  <si>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</si>
  <si>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</si>
  <si>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</si>
  <si>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</si>
  <si>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</si>
  <si>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</si>
  <si>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</si>
  <si>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</si>
  <si>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</si>
  <si>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</si>
  <si>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</si>
  <si>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</si>
  <si>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</si>
  <si>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</si>
  <si>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</si>
  <si>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</si>
  <si>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</si>
  <si>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</si>
  <si>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</si>
  <si>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</si>
  <si>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</si>
  <si>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</si>
  <si>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</si>
  <si>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</si>
  <si>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</si>
  <si>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</si>
  <si>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</si>
  <si>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</si>
  <si>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</si>
  <si>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</si>
  <si>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</si>
  <si>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</si>
  <si>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</si>
  <si>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</si>
  <si>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</si>
  <si>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</si>
  <si>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</si>
  <si>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</si>
  <si>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</si>
  <si>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</si>
  <si>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</si>
  <si>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</si>
  <si>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</si>
  <si>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</si>
  <si>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</si>
  <si>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</si>
  <si>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</si>
  <si>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</si>
  <si>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</si>
  <si>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</si>
  <si>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</si>
  <si>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</si>
  <si>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</si>
  <si>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</si>
  <si>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</si>
  <si>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</si>
  <si>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</si>
  <si>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</si>
  <si>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</si>
  <si>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</si>
  <si>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</si>
  <si>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</si>
  <si>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</si>
  <si>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</si>
  <si>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</si>
  <si>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</si>
  <si>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</si>
  <si>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</si>
  <si>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</si>
  <si>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</si>
  <si>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</si>
  <si>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</si>
  <si>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</si>
  <si>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</si>
  <si>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</si>
  <si>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</si>
  <si>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</si>
  <si>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</si>
  <si>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</si>
  <si>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</si>
  <si>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</si>
  <si>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</si>
  <si>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</si>
  <si>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</si>
  <si>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</si>
  <si>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</si>
  <si>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</si>
  <si>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</si>
  <si>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</si>
  <si>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</si>
  <si>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</si>
  <si>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</si>
  <si>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</si>
  <si>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</si>
  <si>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</si>
  <si>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</si>
  <si>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</si>
  <si>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</si>
  <si>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</si>
  <si>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</si>
  <si>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</si>
  <si>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</si>
  <si>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</si>
  <si>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</si>
  <si>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</si>
  <si>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</si>
  <si>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</si>
  <si>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</si>
  <si>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</si>
  <si>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</si>
  <si>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</si>
  <si>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</si>
  <si>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</si>
  <si>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</si>
  <si>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</si>
  <si>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</si>
  <si>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</si>
  <si>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</si>
  <si>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</si>
  <si>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</si>
  <si>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</si>
  <si>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</si>
  <si>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</si>
  <si>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</si>
  <si>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</si>
  <si>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</si>
  <si>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</si>
  <si>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</si>
  <si>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</si>
  <si>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</si>
  <si>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</si>
  <si>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</si>
  <si>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</si>
  <si>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</si>
  <si>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</si>
  <si>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</si>
  <si>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</si>
  <si>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</si>
  <si>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</si>
  <si>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</si>
  <si>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</si>
  <si>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</si>
  <si>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</si>
  <si>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</si>
  <si>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</si>
  <si>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</si>
  <si>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</si>
  <si>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</si>
  <si>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</si>
  <si>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</si>
  <si>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</si>
  <si>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</si>
  <si>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</si>
  <si>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</si>
  <si>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</si>
  <si>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</si>
  <si>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</si>
  <si>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</si>
  <si>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</si>
  <si>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</si>
  <si>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</si>
  <si>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</si>
  <si>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</si>
  <si>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</si>
  <si>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</si>
  <si>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</si>
  <si>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</si>
  <si>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</si>
  <si>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</si>
  <si>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</si>
  <si>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</si>
  <si>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</si>
  <si>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</si>
  <si>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</si>
  <si>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</si>
  <si>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</si>
  <si>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</si>
  <si>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</si>
  <si>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</si>
  <si>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</si>
  <si>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</si>
  <si>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</si>
  <si>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</si>
  <si>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</si>
  <si>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</si>
  <si>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</si>
  <si>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</si>
  <si>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</si>
  <si>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</si>
  <si>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</si>
  <si>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</si>
  <si>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</si>
  <si>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</si>
  <si>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</si>
  <si>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</si>
  <si>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</si>
  <si>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</si>
  <si>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</si>
  <si>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</si>
  <si>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</si>
  <si>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</si>
  <si>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</si>
  <si>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</si>
  <si>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</si>
  <si>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</si>
  <si>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</si>
  <si>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</si>
  <si>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</si>
  <si>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</si>
  <si>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</si>
  <si>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</si>
  <si>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</si>
  <si>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</si>
  <si>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</si>
  <si>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</si>
  <si>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</si>
  <si>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</si>
  <si>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</si>
  <si>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</si>
  <si>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</si>
  <si>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</si>
  <si>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</si>
  <si>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</si>
  <si>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</si>
  <si>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</si>
  <si>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</si>
  <si>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</si>
  <si>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</si>
  <si>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</si>
  <si>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</si>
  <si>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</si>
  <si>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</si>
  <si>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</si>
  <si>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</si>
  <si>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</si>
  <si>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</si>
  <si>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</si>
  <si>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</si>
  <si>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</si>
  <si>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</si>
  <si>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</si>
  <si>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</si>
  <si>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</si>
  <si>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</si>
  <si>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</si>
  <si>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</si>
  <si>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</si>
  <si>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</si>
  <si>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</si>
  <si>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</si>
  <si>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</si>
  <si>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</si>
  <si>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</si>
  <si>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</si>
  <si>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</si>
  <si>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</si>
  <si>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</si>
  <si>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</si>
  <si>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</si>
  <si>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</si>
  <si>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</si>
  <si>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</si>
  <si>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</si>
  <si>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</si>
  <si>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</si>
  <si>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</si>
  <si>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</si>
  <si>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</si>
  <si>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</si>
  <si>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</si>
  <si>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</si>
  <si>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</si>
  <si>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</si>
  <si>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</si>
  <si>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</si>
  <si>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</si>
  <si>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</si>
  <si>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</si>
  <si>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</si>
  <si>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</si>
  <si>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</si>
  <si>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</si>
  <si>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</si>
  <si>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</si>
  <si>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</si>
  <si>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</si>
  <si>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</si>
  <si>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</si>
  <si>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</si>
  <si>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</si>
  <si>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</si>
  <si>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</si>
  <si>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</si>
  <si>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</si>
  <si>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</si>
  <si>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</si>
  <si>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</si>
  <si>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</si>
  <si>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</si>
  <si>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</si>
  <si>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</si>
  <si>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</si>
  <si>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</si>
  <si>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</si>
  <si>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</si>
  <si>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</si>
  <si>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</si>
  <si>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</si>
  <si>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</si>
  <si>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</si>
  <si>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</si>
  <si>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</si>
  <si>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</si>
  <si>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</si>
  <si>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</si>
  <si>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</si>
  <si>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</si>
  <si>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</si>
  <si>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</si>
  <si>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</si>
  <si>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</si>
  <si>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</si>
  <si>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</si>
  <si>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</si>
  <si>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</si>
  <si>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</si>
  <si>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</si>
  <si>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</si>
  <si>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</si>
  <si>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</si>
  <si>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</si>
  <si>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</si>
  <si>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</si>
  <si>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</si>
  <si>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</si>
  <si>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</si>
  <si>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</si>
  <si>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</si>
  <si>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</si>
  <si>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</si>
  <si>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</si>
  <si>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</si>
  <si>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</si>
  <si>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</si>
  <si>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</si>
  <si>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</si>
  <si>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</si>
  <si>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</si>
  <si>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</si>
  <si>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</si>
  <si>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</si>
  <si>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</si>
  <si>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</si>
  <si>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</si>
  <si>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</si>
  <si>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</si>
  <si>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</si>
  <si>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</si>
  <si>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</si>
  <si>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</si>
  <si>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</si>
  <si>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</si>
  <si>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</si>
  <si>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</si>
  <si>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</si>
  <si>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</si>
  <si>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</si>
  <si>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</si>
  <si>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</si>
  <si>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</si>
  <si>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</si>
  <si>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</si>
  <si>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</si>
  <si>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</si>
  <si>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</si>
  <si>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</si>
  <si>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</si>
  <si>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</si>
  <si>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</si>
  <si>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</si>
  <si>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</si>
  <si>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</si>
  <si>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</si>
  <si>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</si>
  <si>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</si>
  <si>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</si>
  <si>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</si>
  <si>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</si>
  <si>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</si>
  <si>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</si>
  <si>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</si>
  <si>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</si>
  <si>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</si>
  <si>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</si>
  <si>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</si>
  <si>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</si>
  <si>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</si>
  <si>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</si>
  <si>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</si>
  <si>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</si>
  <si>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</si>
  <si>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</si>
  <si>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</si>
  <si>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</si>
  <si>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</si>
  <si>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</si>
  <si>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</si>
  <si>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</si>
  <si>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</si>
  <si>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</si>
  <si>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</si>
  <si>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</si>
  <si>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</si>
  <si>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</si>
  <si>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</si>
  <si>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</si>
  <si>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</si>
  <si>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</si>
  <si>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</si>
  <si>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</si>
  <si>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</si>
  <si>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</si>
  <si>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</si>
  <si>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</si>
  <si>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</si>
  <si>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</si>
  <si>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</si>
  <si>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</si>
  <si>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</si>
  <si>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</si>
  <si>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</si>
  <si>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</si>
  <si>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</si>
  <si>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</si>
  <si>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</si>
  <si>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</si>
  <si>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</si>
  <si>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</si>
  <si>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</si>
  <si>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</si>
  <si>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</si>
  <si>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</si>
  <si>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</si>
  <si>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</si>
  <si>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</si>
  <si>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</si>
  <si>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</si>
  <si>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</si>
  <si>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</si>
  <si>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</si>
  <si>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</si>
  <si>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</si>
  <si>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</si>
  <si>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</si>
  <si>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</si>
  <si>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</si>
  <si>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</si>
  <si>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</si>
  <si>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</si>
  <si>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</si>
  <si>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</si>
  <si>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</si>
  <si>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</si>
  <si>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</si>
  <si>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</si>
  <si>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</si>
  <si>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</si>
  <si>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</si>
  <si>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</si>
  <si>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</si>
  <si>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</si>
  <si>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</si>
  <si>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</si>
  <si>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</si>
  <si>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</si>
  <si>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</si>
  <si>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</si>
  <si>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</si>
  <si>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</si>
  <si>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</si>
  <si>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</si>
  <si>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</si>
  <si>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</si>
  <si>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</si>
  <si>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</si>
  <si>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</si>
  <si>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</si>
  <si>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</si>
  <si>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</si>
  <si>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</si>
  <si>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</si>
  <si>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</si>
  <si>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</si>
  <si>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</si>
  <si>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</si>
  <si>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</si>
  <si>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</si>
  <si>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</si>
  <si>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</si>
  <si>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</si>
  <si>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</si>
  <si>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</si>
  <si>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</si>
  <si>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</si>
  <si>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</si>
  <si>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</si>
  <si>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</si>
  <si>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</si>
  <si>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</si>
  <si>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</si>
  <si>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</si>
  <si>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</si>
  <si>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</si>
  <si>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</si>
  <si>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</si>
  <si>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</si>
  <si>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</si>
  <si>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</si>
  <si>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</si>
  <si>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</si>
  <si>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</si>
  <si>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</si>
  <si>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</si>
  <si>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</si>
  <si>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</si>
  <si>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</si>
  <si>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</si>
  <si>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</si>
  <si>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</si>
  <si>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</si>
  <si>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</si>
  <si>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</si>
  <si>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</si>
  <si>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</si>
  <si>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</si>
  <si>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</si>
  <si>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</si>
  <si>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</si>
  <si>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</si>
  <si>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</si>
  <si>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</si>
  <si>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</si>
  <si>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</si>
  <si>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</si>
  <si>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</si>
  <si>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</si>
  <si>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</si>
  <si>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</si>
  <si>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</si>
  <si>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</si>
  <si>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</si>
  <si>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</si>
  <si>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</si>
  <si>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</si>
  <si>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</si>
  <si>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</si>
  <si>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</si>
  <si>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</si>
  <si>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</si>
  <si>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</si>
  <si>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</si>
  <si>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</si>
  <si>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</si>
  <si>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</si>
  <si>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</si>
  <si>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</si>
  <si>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</si>
  <si>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</si>
  <si>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</si>
  <si>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</si>
  <si>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</si>
  <si>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</si>
  <si>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</si>
  <si>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</si>
  <si>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</si>
  <si>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</si>
  <si>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</si>
  <si>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</si>
  <si>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</si>
  <si>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</si>
  <si>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</si>
  <si>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</si>
  <si>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</si>
  <si>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</si>
  <si>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</si>
  <si>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</si>
  <si>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</si>
  <si>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</si>
  <si>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</si>
  <si>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</si>
  <si>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</si>
  <si>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</si>
  <si>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</si>
  <si>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</si>
  <si>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</si>
  <si>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</si>
  <si>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</si>
  <si>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</si>
  <si>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</si>
  <si>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</si>
  <si>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</si>
  <si>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</si>
  <si>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</si>
  <si>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</si>
  <si>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</si>
  <si>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</si>
  <si>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</si>
  <si>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</si>
  <si>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</si>
  <si>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</si>
  <si>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</si>
  <si>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</si>
  <si>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</si>
  <si>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</si>
  <si>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</si>
  <si>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</si>
  <si>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</si>
  <si>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</si>
  <si>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</si>
  <si>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</si>
  <si>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</si>
  <si>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</si>
  <si>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</si>
  <si>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</si>
  <si>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</si>
  <si>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</si>
  <si>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</si>
  <si>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</si>
  <si>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</si>
  <si>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</si>
  <si>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</si>
  <si>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</si>
  <si>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</si>
  <si>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</si>
  <si>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</si>
  <si>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</si>
  <si>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</si>
  <si>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</si>
  <si>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</si>
  <si>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</si>
  <si>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</si>
  <si>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</si>
  <si>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</si>
  <si>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</si>
  <si>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</si>
  <si>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</si>
  <si>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</si>
  <si>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</si>
  <si>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</si>
  <si>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</si>
  <si>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</si>
  <si>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</si>
  <si>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</si>
  <si>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</si>
  <si>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</si>
  <si>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</si>
  <si>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</si>
  <si>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</si>
  <si>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</si>
  <si>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</si>
  <si>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</si>
  <si>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</si>
  <si>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</si>
  <si>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</si>
  <si>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</si>
  <si>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</si>
  <si>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</si>
  <si>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</si>
  <si>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</si>
  <si>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</si>
  <si>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</si>
  <si>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</si>
  <si>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</si>
  <si>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</si>
  <si>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</si>
  <si>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</si>
  <si>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</si>
  <si>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</si>
  <si>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</si>
  <si>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</si>
  <si>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</si>
  <si>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</si>
  <si>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</si>
  <si>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</si>
  <si>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</si>
  <si>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</si>
  <si>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</si>
  <si>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</si>
  <si>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</si>
  <si>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</si>
  <si>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</si>
  <si>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</si>
  <si>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</si>
  <si>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</si>
  <si>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</si>
  <si>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</si>
  <si>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</si>
  <si>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</si>
  <si>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</si>
  <si>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</si>
  <si>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</si>
  <si>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</si>
  <si>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</si>
  <si>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</si>
  <si>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</si>
  <si>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</si>
  <si>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</si>
  <si>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</si>
  <si>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</si>
  <si>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</si>
  <si>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</si>
  <si>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</si>
  <si>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</si>
  <si>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</si>
  <si>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</si>
  <si>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</si>
  <si>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</si>
  <si>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</si>
  <si>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</si>
  <si>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</si>
  <si>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</si>
  <si>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</si>
  <si>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</si>
  <si>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</si>
  <si>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</si>
  <si>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</si>
  <si>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</si>
  <si>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</si>
  <si>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</si>
  <si>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</si>
  <si>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</si>
  <si>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</si>
  <si>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</si>
  <si>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</si>
  <si>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</si>
  <si>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</si>
  <si>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</si>
  <si>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</si>
  <si>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</si>
  <si>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</si>
  <si>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</si>
  <si>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</si>
  <si>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</si>
  <si>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</si>
  <si>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</si>
  <si>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</si>
  <si>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</si>
  <si>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</si>
  <si>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</si>
  <si>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</si>
  <si>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</si>
  <si>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</si>
  <si>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</si>
  <si>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</si>
  <si>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</si>
  <si>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</si>
  <si>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</si>
  <si>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</si>
  <si>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</si>
  <si>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</si>
  <si>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</si>
  <si>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</si>
  <si>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</si>
  <si>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</si>
  <si>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</si>
  <si>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</si>
  <si>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</si>
  <si>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</si>
  <si>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</si>
  <si>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</si>
  <si>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</si>
  <si>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</si>
  <si>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</si>
  <si>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</si>
  <si>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</si>
  <si>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</si>
  <si>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</si>
  <si>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</si>
  <si>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</si>
  <si>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</si>
  <si>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</si>
  <si>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</si>
  <si>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</si>
  <si>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</si>
  <si>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</si>
  <si>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</si>
  <si>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</si>
  <si>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</si>
  <si>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</si>
  <si>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</si>
  <si>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</si>
  <si>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</si>
  <si>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</si>
  <si>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</si>
  <si>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</si>
  <si>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</si>
  <si>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</si>
  <si>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</si>
  <si>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</si>
  <si>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</si>
  <si>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</si>
  <si>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</si>
  <si>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</si>
  <si>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</si>
  <si>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</si>
  <si>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</si>
  <si>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</si>
  <si>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</si>
  <si>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</si>
  <si>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</si>
  <si>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</si>
  <si>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</si>
  <si>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</si>
  <si>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</si>
  <si>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</si>
  <si>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</si>
  <si>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</si>
  <si>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</si>
  <si>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</si>
  <si>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</si>
  <si>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</si>
  <si>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</si>
  <si>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</si>
  <si>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</si>
  <si>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</si>
  <si>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</si>
  <si>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</si>
  <si>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</si>
  <si>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</si>
  <si>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</si>
  <si>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</si>
  <si>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</si>
  <si>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</si>
  <si>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</si>
  <si>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</si>
  <si>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</si>
  <si>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</si>
  <si>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</si>
  <si>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</si>
  <si>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</si>
  <si>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</si>
  <si>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</si>
  <si>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</si>
  <si>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</si>
  <si>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</si>
  <si>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</si>
  <si>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</si>
  <si>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</si>
  <si>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</si>
  <si>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</si>
  <si>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</si>
  <si>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</si>
  <si>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</si>
  <si>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</si>
  <si>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</si>
  <si>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</si>
  <si>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</si>
  <si>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</si>
  <si>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</si>
  <si>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</si>
  <si>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</si>
  <si>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</si>
  <si>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</si>
  <si>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</si>
  <si>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</si>
  <si>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</si>
  <si>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</si>
  <si>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</si>
  <si>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</si>
  <si>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</si>
  <si>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</si>
  <si>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</si>
  <si>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</si>
  <si>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</si>
  <si>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</si>
  <si>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</si>
  <si>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</si>
  <si>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</si>
  <si>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</si>
  <si>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</si>
  <si>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</si>
  <si>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</si>
  <si>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</si>
  <si>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</si>
  <si>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</si>
  <si>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</si>
  <si>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</si>
  <si>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</si>
  <si>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</si>
  <si>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</si>
  <si>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</si>
  <si>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</si>
  <si>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</si>
  <si>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</si>
  <si>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</si>
  <si>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</si>
  <si>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</si>
  <si>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</si>
  <si>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</si>
  <si>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</si>
  <si>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</si>
  <si>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</si>
  <si>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</si>
  <si>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</si>
  <si>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</si>
  <si>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</si>
  <si>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</si>
  <si>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</si>
  <si>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</si>
  <si>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</si>
  <si>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</si>
  <si>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</si>
  <si>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</si>
  <si>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</si>
  <si>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</si>
  <si>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</si>
  <si>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</si>
  <si>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</si>
  <si>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</si>
  <si>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</si>
  <si>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</si>
  <si>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</si>
  <si>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</si>
  <si>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</si>
  <si>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</si>
  <si>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</si>
  <si>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</si>
  <si>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</si>
  <si>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</si>
  <si>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</si>
  <si>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</si>
  <si>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</si>
  <si>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</si>
  <si>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</si>
  <si>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</si>
  <si>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</si>
  <si>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</si>
  <si>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</si>
  <si>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</si>
  <si>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</si>
  <si>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</si>
  <si>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</si>
  <si>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</si>
  <si>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</si>
  <si>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</si>
  <si>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</si>
  <si>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</si>
  <si>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</si>
  <si>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</si>
  <si>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</si>
  <si>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</si>
  <si>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</si>
  <si>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</si>
  <si>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</si>
  <si>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</si>
  <si>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</si>
  <si>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</si>
  <si>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</si>
  <si>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</si>
  <si>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</si>
  <si>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</si>
  <si>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</si>
  <si>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</si>
  <si>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</si>
  <si>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</si>
  <si>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</si>
  <si>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</si>
  <si>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</si>
  <si>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</si>
  <si>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</si>
  <si>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</si>
  <si>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</si>
  <si>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</si>
  <si>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</si>
  <si>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</si>
  <si>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</si>
  <si>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</si>
  <si>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</si>
  <si>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</si>
  <si>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</si>
  <si>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</si>
  <si>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</si>
  <si>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</si>
  <si>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</si>
  <si>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</si>
  <si>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</si>
  <si>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</si>
  <si>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</si>
  <si>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</si>
  <si>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</si>
  <si>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</si>
  <si>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</si>
  <si>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</si>
  <si>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</si>
  <si>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</si>
  <si>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</si>
  <si>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</si>
  <si>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</si>
  <si>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</si>
  <si>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</si>
  <si>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</si>
  <si>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</si>
  <si>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</si>
  <si>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</si>
  <si>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</si>
  <si>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</si>
  <si>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</si>
  <si>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</si>
  <si>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</si>
  <si>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</si>
  <si>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</si>
  <si>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</si>
  <si>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</si>
  <si>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</si>
  <si>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</si>
  <si>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</si>
  <si>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</si>
  <si>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</si>
  <si>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</si>
  <si>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</si>
  <si>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</si>
  <si>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</si>
  <si>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</si>
  <si>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</si>
  <si>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</si>
  <si>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</si>
  <si>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</si>
  <si>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</si>
  <si>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</si>
  <si>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</si>
  <si>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</si>
  <si>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</si>
  <si>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</si>
  <si>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</si>
  <si>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</si>
  <si>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</si>
  <si>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</si>
  <si>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</si>
  <si>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</si>
  <si>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</si>
  <si>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</si>
  <si>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</si>
  <si>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</si>
  <si>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</si>
  <si>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</si>
  <si>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</si>
  <si>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</si>
  <si>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</si>
  <si>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</si>
  <si>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</si>
  <si>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</si>
  <si>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</si>
  <si>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</si>
  <si>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</si>
  <si>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</si>
  <si>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</si>
  <si>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</si>
  <si>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</si>
  <si>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</si>
  <si>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</si>
  <si>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</si>
  <si>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</si>
  <si>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</si>
  <si>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</si>
  <si>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</si>
  <si>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</si>
  <si>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</si>
  <si>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</si>
  <si>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</si>
  <si>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</si>
  <si>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</si>
  <si>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</si>
  <si>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</si>
  <si>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</si>
  <si>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</si>
  <si>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</si>
  <si>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</si>
  <si>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</si>
  <si>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</si>
  <si>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</si>
  <si>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</si>
  <si>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</si>
  <si>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</si>
  <si>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</si>
  <si>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</si>
  <si>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</si>
  <si>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</si>
  <si>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</si>
  <si>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</si>
  <si>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</si>
  <si>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</si>
  <si>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</si>
  <si>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</si>
  <si>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</si>
  <si>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</si>
  <si>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</si>
  <si>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</si>
  <si>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</si>
  <si>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</si>
  <si>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</si>
  <si>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</si>
  <si>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</si>
  <si>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</si>
  <si>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</si>
  <si>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</si>
  <si>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</si>
  <si>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</si>
  <si>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</si>
  <si>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</si>
  <si>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</si>
  <si>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</si>
  <si>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</si>
  <si>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</si>
  <si>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</si>
  <si>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</si>
  <si>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</si>
  <si>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</si>
  <si>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</si>
  <si>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</si>
  <si>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</si>
  <si>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</si>
  <si>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</si>
  <si>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</si>
  <si>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</si>
  <si>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</si>
  <si>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</si>
  <si>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</si>
  <si>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</si>
  <si>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</si>
  <si>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</si>
  <si>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</si>
  <si>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</si>
  <si>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</si>
  <si>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</si>
  <si>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</si>
  <si>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</si>
  <si>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</si>
  <si>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</si>
  <si>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</si>
  <si>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</si>
  <si>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</si>
  <si>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</si>
  <si>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</si>
  <si>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</si>
  <si>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</si>
  <si>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</si>
  <si>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</si>
  <si>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</si>
  <si>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</si>
  <si>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</si>
  <si>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</si>
  <si>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</si>
  <si>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</si>
  <si>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</si>
  <si>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</si>
  <si>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</si>
  <si>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</si>
  <si>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</si>
  <si>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</si>
  <si>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</si>
  <si>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</si>
  <si>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</si>
  <si>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</si>
  <si>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</si>
  <si>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</si>
  <si>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</si>
  <si>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</si>
  <si>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</si>
  <si>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</si>
  <si>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</si>
  <si>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</si>
  <si>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</si>
  <si>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</si>
  <si>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</si>
  <si>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</si>
  <si>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</si>
  <si>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</si>
  <si>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</si>
  <si>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</si>
  <si>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</si>
  <si>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</si>
  <si>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</si>
  <si>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</si>
  <si>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</si>
  <si>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</si>
  <si>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</si>
  <si>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</si>
  <si>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</si>
  <si>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</si>
  <si>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</si>
  <si>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</si>
  <si>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</si>
  <si>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</si>
  <si>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</si>
  <si>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</si>
  <si>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</si>
  <si>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</si>
  <si>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</si>
  <si>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</si>
  <si>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</si>
  <si>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</si>
  <si>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</si>
  <si>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</si>
  <si>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</si>
  <si>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</si>
  <si>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</si>
  <si>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</si>
  <si>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</si>
  <si>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</si>
  <si>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</si>
  <si>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</si>
  <si>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</si>
  <si>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</si>
  <si>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</si>
  <si>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</si>
  <si>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</si>
  <si>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</si>
  <si>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</si>
  <si>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</si>
  <si>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</si>
  <si>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</si>
  <si>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</si>
  <si>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</si>
  <si>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</si>
  <si>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</si>
  <si>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</si>
  <si>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</si>
  <si>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</si>
  <si>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</si>
  <si>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</si>
  <si>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</si>
  <si>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</si>
  <si>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</si>
  <si>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</si>
  <si>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</si>
  <si>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</si>
  <si>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</si>
  <si>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</si>
  <si>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</si>
  <si>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</si>
  <si>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</si>
  <si>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</si>
  <si>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</si>
  <si>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</si>
  <si>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</si>
  <si>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</si>
  <si>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</si>
  <si>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</si>
  <si>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</si>
  <si>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</si>
  <si>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</si>
  <si>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</si>
  <si>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</si>
  <si>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</si>
  <si>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</si>
  <si>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</si>
  <si>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</si>
  <si>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</si>
  <si>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</si>
  <si>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</si>
  <si>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</si>
  <si>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</si>
  <si>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</si>
  <si>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</si>
  <si>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</si>
  <si>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</si>
  <si>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</si>
  <si>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</si>
  <si>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</si>
  <si>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</si>
  <si>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</si>
  <si>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</si>
  <si>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</si>
  <si>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</si>
  <si>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</si>
  <si>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</si>
  <si>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</si>
  <si>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</si>
  <si>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</si>
  <si>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</si>
  <si>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</si>
  <si>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</si>
  <si>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</si>
  <si>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</si>
  <si>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</si>
  <si>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</si>
  <si>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</si>
  <si>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</si>
  <si>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</si>
  <si>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</si>
  <si>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</si>
  <si>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</si>
  <si>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</si>
  <si>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</si>
  <si>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</si>
  <si>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</si>
  <si>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</si>
  <si>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</si>
  <si>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</si>
  <si>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</si>
  <si>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</si>
  <si>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</si>
  <si>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</si>
  <si>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</si>
  <si>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</si>
  <si>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</si>
  <si>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</si>
  <si>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</si>
  <si>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</si>
  <si>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</si>
  <si>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</si>
  <si>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</si>
  <si>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</si>
  <si>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</si>
  <si>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</si>
  <si>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</si>
  <si>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</si>
  <si>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</si>
  <si>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</si>
  <si>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</si>
  <si>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</si>
  <si>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</si>
  <si>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</si>
  <si>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</si>
  <si>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</si>
  <si>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</si>
  <si>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</si>
  <si>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</si>
  <si>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</si>
  <si>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</si>
  <si>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</si>
  <si>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</si>
  <si>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</si>
  <si>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</si>
  <si>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</si>
  <si>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</si>
  <si>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</si>
  <si>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</si>
  <si>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</si>
  <si>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</si>
  <si>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</si>
  <si>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</si>
  <si>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</si>
  <si>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</si>
  <si>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</si>
  <si>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</si>
  <si>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</si>
  <si>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</si>
  <si>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</si>
  <si>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</si>
  <si>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</si>
  <si>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</si>
  <si>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</si>
  <si>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</si>
  <si>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</si>
  <si>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</si>
  <si>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</si>
  <si>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</si>
  <si>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</si>
  <si>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</si>
  <si>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</si>
  <si>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</si>
  <si>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</si>
  <si>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</si>
  <si>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</si>
  <si>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</si>
  <si>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</si>
  <si>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</si>
  <si>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</si>
  <si>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</si>
  <si>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</si>
  <si>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</si>
  <si>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</si>
  <si>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</si>
  <si>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</si>
  <si>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</si>
  <si>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</si>
  <si>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</si>
  <si>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</si>
  <si>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</si>
  <si>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</si>
  <si>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</si>
  <si>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</si>
  <si>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</si>
  <si>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</si>
  <si>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</si>
  <si>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</si>
  <si>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</si>
  <si>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</si>
  <si>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</si>
  <si>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</si>
  <si>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</si>
  <si>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</si>
  <si>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</si>
  <si>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</si>
  <si>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</si>
  <si>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</si>
  <si>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</si>
  <si>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</si>
  <si>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</si>
  <si>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</si>
  <si>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</si>
  <si>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</si>
  <si>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</si>
  <si>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</si>
  <si>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</si>
  <si>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</si>
  <si>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</si>
  <si>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</si>
  <si>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</si>
  <si>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</si>
  <si>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</si>
  <si>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</si>
  <si>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</si>
  <si>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</si>
  <si>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</si>
  <si>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</si>
  <si>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</si>
  <si>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</si>
  <si>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</si>
  <si>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</si>
  <si>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</si>
  <si>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</si>
  <si>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</si>
  <si>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</si>
  <si>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</si>
  <si>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</si>
  <si>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</si>
  <si>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</si>
  <si>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</si>
  <si>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</si>
  <si>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</si>
  <si>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</si>
  <si>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</si>
  <si>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</si>
  <si>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</si>
  <si>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</si>
  <si>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</si>
  <si>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</si>
  <si>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</si>
  <si>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</si>
  <si>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</si>
  <si>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</si>
  <si>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</si>
  <si>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</si>
  <si>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</si>
  <si>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</si>
  <si>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</si>
  <si>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</si>
  <si>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</si>
  <si>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</si>
  <si>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</si>
  <si>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</si>
  <si>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</si>
  <si>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</si>
  <si>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</si>
  <si>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</si>
  <si>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</si>
  <si>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</si>
  <si>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</si>
  <si>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</si>
  <si>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</si>
  <si>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</si>
  <si>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</si>
  <si>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</si>
  <si>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</si>
  <si>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</si>
  <si>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</si>
  <si>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</si>
  <si>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</si>
  <si>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</si>
  <si>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</si>
  <si>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</si>
  <si>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</si>
  <si>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</si>
  <si>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</si>
  <si>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</si>
  <si>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</si>
  <si>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</si>
  <si>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</si>
  <si>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</si>
  <si>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</si>
  <si>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</si>
  <si>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</si>
  <si>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</si>
  <si>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</si>
  <si>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</si>
  <si>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</si>
  <si>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</si>
  <si>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</si>
  <si>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</si>
  <si>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</si>
  <si>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</si>
  <si>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</si>
  <si>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</si>
  <si>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</si>
  <si>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</si>
  <si>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</si>
  <si>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</si>
  <si>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</si>
  <si>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</si>
  <si>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</si>
  <si>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</si>
  <si>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</si>
  <si>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</si>
  <si>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</si>
  <si>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</si>
  <si>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</si>
  <si>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</si>
  <si>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</si>
  <si>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</si>
  <si>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</si>
  <si>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</si>
  <si>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</si>
  <si>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</si>
  <si>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</si>
  <si>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</si>
  <si>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</si>
  <si>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</si>
  <si>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</si>
  <si>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</si>
  <si>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</si>
  <si>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</si>
  <si>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</si>
  <si>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</si>
  <si>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</si>
  <si>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</si>
  <si>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</si>
  <si>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</si>
  <si>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</si>
  <si>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</si>
  <si>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</si>
  <si>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</si>
  <si>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</si>
  <si>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</si>
  <si>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</si>
  <si>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</si>
  <si>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</si>
  <si>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</si>
  <si>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</si>
  <si>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</si>
  <si>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</si>
  <si>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</si>
  <si>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</si>
  <si>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</si>
  <si>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</si>
  <si>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</si>
  <si>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</si>
  <si>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</si>
  <si>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</si>
  <si>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</si>
  <si>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</si>
  <si>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</si>
  <si>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</si>
  <si>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</si>
  <si>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</si>
  <si>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</si>
  <si>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</si>
  <si>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</si>
  <si>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</si>
  <si>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</si>
  <si>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</si>
  <si>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</si>
  <si>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</si>
  <si>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</si>
  <si>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</si>
  <si>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</si>
  <si>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</si>
  <si>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</si>
  <si>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</si>
  <si>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</si>
  <si>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</si>
  <si>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</si>
  <si>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</si>
  <si>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</si>
  <si>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</si>
  <si>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</si>
  <si>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</si>
  <si>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</si>
  <si>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</si>
  <si>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</si>
  <si>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</si>
  <si>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</si>
  <si>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</si>
  <si>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</si>
  <si>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</si>
  <si>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</si>
  <si>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</si>
  <si>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</si>
  <si>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</si>
  <si>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</si>
  <si>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</si>
  <si>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</si>
  <si>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</si>
  <si>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</si>
  <si>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</si>
  <si>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</si>
  <si>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</si>
  <si>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</si>
  <si>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</si>
  <si>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</si>
  <si>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</si>
  <si>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</si>
  <si>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</si>
  <si>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</si>
  <si>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</si>
  <si>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</si>
  <si>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</si>
  <si>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</si>
  <si>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</si>
  <si>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</si>
  <si>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</si>
  <si>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</si>
  <si>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</si>
  <si>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</si>
  <si>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</si>
  <si>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</si>
  <si>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</si>
  <si>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</si>
  <si>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</si>
  <si>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</si>
  <si>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</si>
  <si>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</si>
  <si>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</si>
  <si>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</si>
  <si>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</si>
  <si>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</si>
  <si>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</si>
  <si>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</si>
  <si>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</si>
  <si>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</si>
  <si>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</si>
  <si>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</si>
  <si>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</si>
  <si>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</si>
  <si>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</si>
  <si>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</si>
  <si>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</si>
  <si>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</si>
  <si>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</si>
  <si>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</si>
  <si>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</si>
  <si>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</si>
  <si>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</si>
  <si>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</si>
  <si>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</si>
  <si>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</si>
  <si>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</si>
  <si>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</si>
  <si>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</si>
  <si>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</si>
  <si>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</si>
  <si>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</si>
  <si>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</si>
  <si>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</si>
  <si>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</si>
  <si>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</si>
  <si>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</si>
  <si>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</si>
  <si>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</si>
  <si>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</si>
  <si>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</si>
  <si>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</si>
  <si>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</si>
  <si>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</si>
  <si>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</si>
  <si>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</si>
  <si>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</si>
  <si>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</si>
  <si>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</si>
  <si>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</si>
  <si>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</si>
  <si>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</si>
  <si>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</si>
  <si>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</si>
  <si>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</si>
  <si>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</si>
  <si>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</si>
  <si>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</si>
  <si>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</si>
  <si>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</si>
  <si>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</si>
  <si>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</si>
  <si>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</si>
  <si>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</si>
  <si>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</si>
  <si>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</si>
  <si>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</si>
  <si>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</si>
  <si>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</si>
  <si>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</si>
  <si>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</si>
  <si>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</si>
  <si>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</si>
  <si>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</si>
  <si>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</si>
  <si>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</si>
  <si>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</si>
  <si>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</si>
  <si>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</si>
  <si>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</si>
  <si>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</si>
  <si>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</si>
  <si>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</si>
  <si>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</si>
  <si>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</si>
  <si>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</si>
  <si>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</si>
  <si>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</si>
  <si>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</si>
  <si>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</si>
  <si>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</si>
  <si>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</si>
  <si>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</si>
  <si>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</si>
  <si>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</si>
  <si>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</si>
  <si>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</si>
  <si>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</si>
  <si>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</si>
  <si>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</si>
  <si>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</si>
  <si>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</si>
  <si>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</si>
  <si>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</si>
  <si>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</si>
  <si>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</si>
  <si>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</si>
  <si>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</si>
  <si>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</si>
  <si>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</si>
  <si>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</si>
  <si>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</si>
  <si>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</si>
  <si>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</si>
  <si>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</si>
  <si>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</si>
  <si>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</si>
  <si>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</si>
  <si>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</si>
  <si>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</si>
  <si>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</si>
  <si>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</si>
  <si>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</si>
  <si>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</si>
  <si>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</si>
  <si>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</si>
  <si>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</si>
  <si>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</si>
  <si>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</si>
  <si>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</si>
  <si>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</si>
  <si>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</si>
  <si>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</si>
  <si>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</si>
  <si>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</si>
  <si>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</si>
  <si>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</si>
  <si>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</si>
  <si>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</si>
  <si>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</si>
  <si>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</si>
  <si>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</si>
  <si>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</si>
  <si>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</si>
  <si>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</si>
  <si>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</si>
  <si>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</si>
  <si>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</si>
  <si>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</si>
  <si>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</si>
  <si>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</si>
  <si>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</si>
  <si>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</si>
  <si>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</si>
  <si>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</si>
  <si>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</si>
  <si>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</si>
  <si>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</si>
  <si>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</si>
  <si>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</si>
  <si>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</si>
  <si>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</si>
  <si>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</si>
  <si>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</si>
  <si>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</si>
  <si>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</si>
  <si>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</si>
  <si>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</si>
  <si>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</si>
  <si>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</si>
  <si>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</si>
  <si>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</si>
  <si>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</si>
  <si>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</si>
  <si>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</si>
  <si>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</si>
  <si>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</si>
  <si>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</si>
  <si>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</si>
  <si>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</si>
  <si>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</si>
  <si>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</si>
  <si>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</si>
  <si>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</si>
  <si>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</si>
  <si>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</si>
  <si>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</si>
  <si>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</si>
  <si>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</si>
  <si>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</si>
  <si>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</si>
  <si>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</si>
  <si>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</si>
  <si>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</si>
  <si>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</si>
  <si>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</si>
  <si>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</si>
  <si>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</si>
  <si>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</si>
  <si>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</si>
  <si>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</si>
  <si>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</si>
  <si>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</si>
  <si>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</si>
  <si>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</si>
  <si>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</si>
  <si>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</si>
  <si>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</si>
  <si>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</si>
  <si>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</si>
  <si>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</si>
  <si>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</si>
  <si>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</si>
  <si>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</si>
  <si>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</si>
  <si>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</si>
  <si>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</si>
  <si>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</si>
  <si>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</si>
  <si>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</si>
  <si>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</si>
  <si>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</si>
  <si>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</si>
  <si>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</si>
  <si>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</si>
  <si>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</si>
  <si>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</si>
  <si>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</si>
  <si>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</si>
  <si>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</si>
  <si>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</si>
  <si>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</si>
  <si>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</si>
  <si>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</si>
  <si>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</si>
  <si>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</si>
  <si>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</si>
  <si>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</si>
  <si>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</si>
  <si>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</si>
  <si>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</si>
  <si>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</si>
  <si>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</si>
  <si>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</si>
  <si>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</si>
  <si>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</si>
  <si>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</si>
  <si>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</si>
  <si>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</si>
  <si>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</si>
  <si>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</si>
  <si>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</si>
  <si>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</si>
  <si>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</si>
  <si>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</si>
  <si>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</si>
  <si>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</si>
  <si>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</si>
  <si>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</si>
  <si>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</si>
  <si>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</si>
  <si>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</si>
  <si>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</si>
  <si>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</si>
  <si>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</si>
  <si>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</si>
  <si>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</si>
  <si>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</si>
  <si>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</si>
  <si>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</si>
  <si>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</si>
  <si>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</si>
  <si>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</si>
  <si>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</si>
  <si>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</si>
  <si>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</si>
  <si>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</si>
  <si>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</si>
  <si>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</si>
  <si>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</si>
  <si>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</si>
  <si>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</si>
  <si>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</si>
  <si>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</si>
  <si>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</si>
  <si>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</si>
  <si>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</si>
  <si>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</si>
  <si>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</si>
  <si>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</si>
  <si>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</si>
  <si>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</si>
  <si>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</si>
  <si>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</si>
  <si>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</si>
  <si>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</si>
  <si>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</si>
  <si>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</si>
  <si>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</si>
  <si>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</si>
  <si>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</si>
  <si>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</si>
  <si>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</si>
  <si>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</si>
  <si>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</si>
  <si>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</si>
  <si>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</si>
  <si>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</si>
  <si>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</si>
  <si>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</si>
  <si>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</si>
  <si>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</si>
  <si>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</si>
  <si>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</si>
  <si>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</si>
  <si>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</si>
  <si>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</si>
  <si>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</si>
  <si>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</si>
  <si>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</si>
  <si>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</si>
  <si>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</si>
  <si>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</si>
  <si>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</si>
  <si>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</si>
  <si>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</si>
  <si>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</si>
  <si>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</si>
  <si>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</si>
  <si>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</si>
  <si>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</si>
  <si>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</si>
  <si>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</si>
  <si>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</si>
  <si>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</si>
  <si>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</si>
  <si>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</si>
  <si>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</si>
  <si>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</si>
  <si>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</si>
  <si>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</si>
  <si>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</si>
  <si>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</si>
  <si>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</si>
  <si>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</si>
  <si>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</si>
  <si>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</si>
  <si>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</si>
  <si>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</si>
  <si>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</si>
  <si>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</si>
  <si>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</si>
  <si>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</si>
  <si>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</si>
  <si>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</si>
  <si>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</si>
  <si>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</si>
  <si>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</si>
  <si>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</si>
  <si>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</si>
  <si>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</si>
  <si>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</si>
  <si>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</si>
  <si>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</si>
  <si>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</si>
  <si>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</si>
  <si>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</si>
  <si>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</si>
  <si>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</si>
  <si>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</si>
  <si>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</si>
  <si>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</si>
  <si>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</si>
  <si>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</si>
  <si>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</si>
  <si>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</si>
  <si>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</si>
  <si>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</si>
  <si>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</si>
  <si>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</si>
  <si>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</si>
  <si>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</si>
  <si>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</si>
  <si>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</si>
  <si>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</si>
  <si>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</si>
  <si>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</si>
  <si>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</si>
  <si>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</si>
  <si>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</si>
  <si>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</si>
  <si>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</si>
  <si>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</si>
  <si>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</si>
  <si>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</si>
  <si>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</si>
  <si>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</si>
  <si>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</si>
  <si>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</si>
  <si>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</si>
  <si>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</si>
  <si>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</si>
  <si>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</si>
  <si>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</si>
  <si>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</si>
  <si>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</si>
  <si>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</si>
  <si>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</si>
  <si>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</si>
  <si>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</si>
  <si>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</si>
  <si>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</si>
  <si>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</si>
  <si>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</si>
  <si>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</si>
  <si>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</si>
  <si>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</si>
  <si>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</si>
  <si>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</si>
  <si>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</si>
  <si>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</si>
  <si>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</si>
  <si>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</si>
  <si>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</si>
  <si>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</si>
  <si>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</si>
  <si>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</si>
  <si>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</si>
  <si>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</si>
  <si>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</si>
  <si>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</si>
  <si>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</si>
  <si>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</si>
  <si>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</si>
  <si>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</si>
  <si>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</si>
  <si>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</si>
  <si>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</si>
  <si>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</si>
  <si>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</si>
  <si>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</si>
  <si>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</si>
  <si>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</si>
  <si>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</si>
  <si>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</si>
  <si>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</si>
  <si>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</si>
  <si>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</si>
  <si>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</si>
  <si>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</si>
  <si>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</si>
  <si>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</si>
  <si>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</si>
  <si>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</si>
  <si>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</si>
  <si>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</si>
  <si>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</si>
  <si>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</si>
  <si>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</si>
  <si>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</si>
  <si>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</si>
  <si>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</si>
  <si>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</si>
  <si>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</si>
  <si>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</si>
  <si>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</si>
  <si>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</si>
  <si>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</si>
  <si>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</si>
  <si>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</si>
  <si>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</si>
  <si>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</si>
  <si>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</si>
  <si>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</si>
  <si>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</si>
  <si>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</si>
  <si>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</si>
  <si>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</si>
  <si>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</si>
  <si>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</si>
  <si>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</si>
  <si>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</si>
  <si>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</si>
  <si>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</si>
  <si>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</si>
  <si>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</si>
  <si>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</si>
  <si>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</si>
  <si>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</si>
  <si>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</si>
  <si>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</si>
  <si>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</si>
  <si>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</si>
  <si>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</si>
  <si>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</si>
  <si>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</si>
  <si>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</si>
  <si>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</si>
  <si>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</si>
  <si>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</si>
  <si>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</si>
  <si>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</si>
  <si>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</si>
  <si>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</si>
  <si>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</si>
  <si>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</si>
  <si>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</si>
  <si>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</si>
  <si>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</si>
  <si>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</si>
  <si>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</si>
  <si>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</si>
  <si>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</si>
  <si>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</si>
  <si>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</si>
  <si>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</si>
  <si>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</si>
  <si>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</si>
  <si>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</si>
  <si>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</si>
  <si>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</si>
  <si>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</si>
  <si>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</si>
  <si>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</si>
  <si>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</si>
  <si>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</si>
  <si>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</si>
  <si>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</si>
  <si>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</si>
  <si>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</si>
  <si>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</si>
  <si>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</si>
  <si>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</si>
  <si>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</si>
  <si>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</si>
  <si>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</si>
  <si>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</si>
  <si>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</si>
  <si>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</si>
  <si>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</si>
  <si>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</si>
  <si>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</si>
  <si>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</si>
  <si>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</si>
  <si>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</si>
  <si>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</si>
  <si>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</si>
  <si>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</si>
  <si>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</si>
  <si>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</si>
  <si>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</si>
  <si>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</si>
  <si>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</si>
  <si>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</si>
  <si>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</si>
  <si>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</si>
  <si>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</si>
  <si>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</si>
  <si>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</si>
  <si>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</si>
  <si>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</si>
  <si>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</si>
  <si>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</si>
  <si>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</si>
  <si>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</si>
  <si>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</si>
  <si>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</si>
  <si>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</si>
  <si>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</si>
  <si>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</si>
  <si>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</si>
  <si>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</si>
  <si>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</si>
  <si>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</si>
  <si>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</si>
  <si>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</si>
  <si>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</si>
  <si>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</si>
  <si>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</si>
  <si>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</si>
  <si>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</si>
  <si>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</si>
  <si>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</si>
  <si>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</si>
  <si>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</si>
  <si>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</si>
  <si>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</si>
  <si>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</si>
  <si>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</si>
  <si>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</si>
  <si>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</si>
  <si>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</si>
  <si>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</si>
  <si>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</si>
  <si>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</si>
  <si>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</si>
  <si>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</si>
  <si>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</si>
  <si>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</si>
  <si>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</si>
  <si>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</si>
  <si>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</si>
  <si>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</si>
  <si>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</si>
  <si>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</si>
  <si>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</si>
  <si>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</si>
  <si>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</si>
  <si>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</si>
  <si>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</si>
  <si>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</si>
  <si>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</si>
  <si>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</si>
  <si>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</si>
  <si>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</si>
  <si>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</si>
  <si>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</si>
  <si>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</si>
  <si>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</si>
  <si>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</si>
  <si>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</si>
  <si>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</si>
  <si>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</si>
  <si>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</si>
  <si>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</si>
  <si>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</si>
  <si>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</si>
  <si>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</si>
  <si>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</si>
  <si>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</si>
  <si>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</si>
  <si>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</si>
  <si>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</si>
  <si>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</si>
  <si>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</si>
  <si>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</si>
  <si>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</si>
  <si>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</si>
  <si>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</si>
  <si>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</si>
  <si>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</si>
  <si>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</si>
  <si>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</si>
  <si>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</si>
  <si>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</si>
  <si>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</si>
  <si>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</si>
  <si>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</si>
  <si>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</si>
  <si>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</si>
  <si>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</si>
  <si>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</si>
  <si>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</si>
  <si>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</si>
  <si>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</si>
  <si>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</si>
  <si>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</si>
  <si>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</si>
  <si>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</si>
  <si>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</si>
  <si>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</si>
  <si>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</si>
  <si>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</si>
  <si>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</si>
  <si>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</si>
  <si>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</si>
  <si>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</si>
  <si>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</si>
  <si>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</si>
  <si>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</si>
  <si>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</si>
  <si>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</si>
  <si>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</si>
  <si>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</si>
  <si>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</si>
  <si>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</si>
  <si>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</si>
  <si>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</si>
  <si>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</si>
  <si>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</si>
  <si>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</si>
  <si>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</si>
  <si>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</si>
  <si>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</si>
  <si>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</si>
  <si>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</si>
  <si>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</si>
  <si>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</si>
  <si>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</si>
  <si>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</si>
  <si>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</si>
  <si>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</si>
  <si>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</si>
  <si>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</si>
  <si>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</si>
  <si>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</si>
  <si>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</si>
  <si>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</si>
  <si>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</si>
  <si>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</si>
  <si>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</si>
  <si>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</si>
  <si>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</si>
  <si>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</si>
  <si>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</si>
  <si>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</si>
  <si>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</si>
  <si>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</si>
  <si>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</si>
  <si>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</si>
  <si>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</si>
  <si>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</si>
  <si>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</si>
  <si>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</si>
  <si>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</si>
  <si>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</si>
  <si>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</si>
  <si>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</si>
  <si>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</si>
  <si>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</si>
  <si>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</si>
  <si>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</si>
  <si>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</si>
  <si>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</si>
  <si>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</si>
  <si>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</si>
  <si>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</si>
  <si>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</si>
  <si>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</si>
  <si>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</si>
  <si>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</si>
  <si>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</si>
  <si>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</si>
  <si>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</si>
  <si>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</si>
  <si>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</si>
  <si>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</si>
  <si>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</si>
  <si>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</si>
  <si>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</si>
  <si>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</si>
  <si>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</si>
  <si>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</si>
  <si>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</si>
  <si>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</si>
  <si>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</si>
  <si>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</si>
  <si>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</si>
  <si>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</si>
  <si>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</si>
  <si>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</si>
  <si>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</si>
  <si>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</si>
  <si>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</si>
  <si>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</si>
  <si>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</si>
  <si>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</si>
  <si>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</si>
  <si>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</si>
  <si>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</si>
  <si>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</si>
  <si>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</si>
  <si>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</si>
  <si>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</si>
  <si>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</si>
  <si>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</si>
  <si>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</si>
  <si>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</si>
  <si>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</si>
  <si>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</si>
  <si>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</si>
  <si>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</si>
  <si>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</si>
  <si>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</si>
  <si>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</si>
  <si>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</si>
  <si>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</si>
  <si>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</si>
  <si>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</si>
  <si>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</si>
  <si>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</si>
  <si>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</si>
  <si>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</si>
  <si>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</si>
  <si>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</si>
  <si>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</si>
  <si>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</si>
  <si>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</si>
  <si>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</si>
  <si>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</si>
  <si>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</si>
  <si>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</si>
  <si>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</si>
  <si>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</si>
  <si>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</si>
  <si>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</si>
  <si>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</si>
  <si>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</si>
  <si>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</si>
  <si>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</si>
  <si>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</si>
  <si>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</si>
  <si>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</si>
  <si>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</si>
  <si>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</si>
  <si>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</si>
  <si>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</si>
  <si>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</si>
  <si>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</si>
  <si>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</si>
  <si>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</si>
  <si>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</si>
  <si>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</si>
  <si>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</si>
  <si>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</si>
  <si>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</si>
  <si>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</si>
  <si>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</si>
  <si>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</si>
  <si>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</si>
  <si>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</si>
  <si>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</si>
  <si>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</si>
  <si>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</si>
  <si>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</si>
  <si>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</si>
  <si>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</si>
  <si>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</si>
  <si>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</si>
  <si>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</si>
  <si>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</si>
  <si>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</si>
  <si>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</si>
  <si>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</si>
  <si>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</si>
  <si>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</si>
  <si>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</si>
  <si>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</si>
  <si>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</si>
  <si>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</si>
  <si>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</si>
  <si>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</si>
  <si>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</si>
  <si>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</si>
  <si>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</si>
  <si>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</si>
  <si>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</si>
  <si>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</si>
  <si>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</si>
  <si>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</si>
  <si>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</si>
  <si>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</si>
  <si>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</si>
  <si>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</si>
  <si>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</si>
  <si>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</si>
  <si>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</si>
  <si>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</si>
  <si>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</si>
  <si>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</si>
  <si>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</si>
  <si>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</si>
  <si>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</si>
  <si>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</si>
  <si>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</si>
  <si>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</si>
  <si>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</si>
  <si>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</si>
  <si>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</si>
  <si>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</si>
  <si>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</si>
  <si>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</si>
  <si>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</si>
  <si>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</si>
  <si>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</si>
  <si>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</si>
  <si>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</si>
  <si>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</si>
  <si>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</si>
  <si>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</si>
  <si>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</si>
  <si>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</si>
  <si>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</si>
  <si>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</si>
  <si>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</si>
  <si>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</si>
  <si>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</si>
  <si>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</si>
  <si>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</si>
  <si>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</si>
  <si>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</si>
  <si>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</si>
  <si>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</si>
  <si>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</si>
  <si>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</si>
  <si>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</si>
  <si>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</si>
  <si>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</si>
  <si>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</si>
  <si>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</si>
  <si>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</si>
  <si>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</si>
  <si>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</si>
  <si>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</si>
  <si>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</si>
  <si>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</si>
  <si>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</si>
  <si>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</si>
  <si>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</si>
  <si>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</si>
  <si>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</si>
  <si>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</si>
  <si>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</si>
  <si>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</si>
  <si>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</si>
  <si>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</si>
  <si>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</si>
  <si>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</si>
  <si>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</si>
  <si>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</si>
  <si>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</si>
  <si>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</si>
  <si>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</si>
  <si>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</si>
  <si>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</si>
  <si>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</si>
  <si>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</si>
  <si>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</si>
  <si>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</si>
  <si>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</si>
  <si>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</si>
  <si>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</si>
  <si>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</si>
  <si>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</si>
  <si>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</si>
  <si>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</si>
  <si>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</si>
  <si>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</si>
  <si>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</si>
  <si>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</si>
  <si>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</si>
  <si>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</si>
  <si>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</si>
  <si>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</si>
  <si>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</si>
  <si>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</si>
  <si>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</si>
  <si>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</si>
  <si>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</si>
  <si>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</si>
  <si>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</si>
  <si>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</si>
  <si>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</si>
  <si>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</si>
  <si>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</si>
  <si>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</si>
  <si>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</si>
  <si>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</si>
  <si>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</si>
  <si>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</si>
  <si>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</si>
  <si>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</si>
  <si>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</si>
  <si>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</si>
  <si>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</si>
  <si>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</si>
  <si>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</si>
  <si>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</si>
  <si>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</si>
  <si>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</si>
  <si>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</si>
  <si>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</si>
  <si>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</si>
  <si>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</si>
  <si>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</si>
  <si>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</si>
  <si>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</si>
  <si>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</si>
  <si>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</si>
  <si>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</si>
  <si>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</si>
  <si>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</si>
  <si>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</si>
  <si>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</si>
  <si>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</si>
  <si>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</si>
  <si>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</si>
  <si>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</si>
  <si>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</si>
  <si>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</si>
  <si>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</si>
  <si>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</si>
  <si>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</si>
  <si>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</si>
  <si>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</si>
  <si>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</si>
  <si>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</si>
  <si>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</si>
  <si>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</si>
  <si>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</si>
  <si>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</si>
  <si>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</si>
  <si>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</si>
  <si>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</si>
  <si>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</si>
  <si>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</si>
  <si>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</si>
  <si>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</si>
  <si>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</si>
  <si>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</si>
  <si>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</si>
  <si>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</si>
  <si>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</si>
  <si>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</si>
  <si>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</si>
  <si>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</si>
  <si>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</si>
  <si>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</si>
  <si>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</si>
  <si>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</si>
  <si>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</si>
  <si>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</si>
  <si>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</si>
  <si>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</si>
  <si>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</si>
  <si>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</si>
  <si>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</si>
  <si>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</si>
  <si>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</si>
  <si>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</si>
  <si>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</si>
  <si>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</si>
  <si>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</si>
  <si>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</si>
  <si>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</si>
  <si>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</si>
  <si>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</si>
  <si>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</si>
  <si>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</si>
  <si>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</si>
  <si>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</si>
  <si>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</si>
  <si>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</si>
  <si>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</si>
  <si>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</si>
  <si>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</si>
  <si>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</si>
  <si>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</si>
  <si>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</si>
  <si>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</si>
  <si>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</si>
  <si>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</si>
  <si>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</si>
  <si>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</si>
  <si>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</si>
  <si>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</si>
  <si>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</si>
  <si>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</si>
  <si>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</si>
  <si>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</si>
  <si>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</si>
  <si>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</si>
  <si>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</si>
  <si>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</si>
  <si>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</si>
  <si>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</si>
  <si>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</si>
  <si>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</si>
  <si>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</si>
  <si>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</si>
  <si>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</si>
  <si>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</si>
  <si>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</si>
  <si>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</si>
  <si>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</si>
  <si>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</si>
  <si>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</si>
  <si>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</si>
  <si>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</si>
  <si>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</si>
  <si>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</si>
  <si>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</si>
  <si>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</si>
  <si>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</si>
  <si>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</si>
  <si>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</si>
  <si>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</si>
  <si>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</si>
  <si>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</si>
  <si>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</si>
  <si>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</si>
  <si>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</si>
  <si>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</si>
  <si>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</si>
  <si>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</si>
  <si>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</si>
  <si>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</si>
  <si>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</si>
  <si>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</si>
  <si>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</si>
  <si>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</si>
  <si>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</si>
  <si>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</si>
  <si>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</si>
  <si>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</si>
  <si>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</si>
  <si>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</si>
  <si>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</si>
  <si>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</si>
  <si>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</si>
  <si>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</si>
  <si>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</si>
  <si>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</si>
  <si>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</si>
  <si>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</si>
  <si>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</si>
  <si>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</si>
  <si>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</si>
  <si>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</si>
  <si>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</si>
  <si>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</si>
  <si>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</si>
  <si>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</si>
  <si>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</si>
  <si>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</si>
  <si>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</si>
  <si>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</si>
  <si>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</si>
  <si>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</si>
  <si>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</si>
  <si>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</si>
  <si>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</si>
  <si>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</si>
  <si>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</si>
  <si>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</si>
  <si>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</si>
  <si>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</si>
  <si>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</si>
  <si>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</si>
  <si>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</si>
  <si>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</si>
  <si>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</si>
  <si>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</si>
  <si>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</si>
  <si>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</si>
  <si>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</si>
  <si>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</si>
  <si>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</si>
  <si>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</si>
  <si>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</si>
  <si>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</si>
  <si>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</si>
  <si>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</si>
  <si>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</si>
  <si>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</si>
  <si>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</si>
  <si>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</si>
  <si>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</si>
  <si>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</si>
  <si>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</si>
  <si>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</si>
  <si>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</si>
  <si>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</si>
  <si>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</si>
  <si>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</si>
  <si>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</si>
  <si>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</si>
  <si>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</si>
  <si>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</si>
  <si>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</si>
  <si>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</si>
  <si>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</si>
  <si>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</si>
  <si>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</si>
  <si>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</si>
  <si>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</si>
  <si>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</si>
  <si>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</si>
  <si>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</si>
  <si>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</si>
  <si>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</si>
  <si>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</si>
  <si>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</si>
  <si>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</si>
  <si>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</si>
  <si>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</si>
  <si>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</si>
  <si>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</si>
  <si>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</si>
  <si>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</si>
  <si>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</si>
  <si>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</si>
  <si>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</si>
  <si>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</si>
  <si>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</si>
  <si>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</si>
  <si>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</si>
  <si>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</si>
  <si>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</si>
  <si>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</si>
  <si>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</si>
  <si>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</si>
  <si>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</si>
  <si>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</si>
  <si>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</si>
  <si>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</si>
  <si>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</si>
  <si>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</si>
  <si>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</si>
  <si>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</si>
  <si>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</si>
  <si>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</si>
  <si>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</si>
  <si>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</si>
  <si>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</si>
  <si>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</si>
  <si>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</si>
  <si>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</si>
  <si>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</si>
  <si>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</si>
  <si>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</si>
  <si>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</si>
  <si>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</si>
  <si>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</si>
  <si>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</si>
  <si>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</si>
  <si>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</si>
  <si>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</si>
  <si>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</si>
  <si>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</si>
  <si>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</si>
  <si>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</si>
  <si>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</si>
  <si>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</si>
  <si>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</si>
  <si>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</si>
  <si>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</si>
  <si>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</si>
  <si>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</si>
  <si>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</si>
  <si>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</si>
  <si>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</si>
  <si>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</si>
  <si>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</si>
  <si>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</si>
  <si>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</si>
  <si>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</si>
  <si>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</si>
  <si>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</si>
  <si>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</si>
  <si>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</si>
  <si>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</si>
  <si>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</si>
  <si>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</si>
  <si>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</si>
  <si>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</si>
  <si>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</si>
  <si>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</si>
  <si>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</si>
  <si>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</si>
  <si>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</si>
  <si>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</si>
  <si>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</si>
  <si>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</si>
  <si>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</si>
  <si>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</si>
  <si>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</si>
  <si>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</si>
  <si>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</si>
  <si>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</si>
  <si>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</si>
  <si>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</si>
  <si>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</si>
  <si>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</si>
  <si>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</si>
  <si>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</si>
  <si>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</si>
  <si>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</si>
  <si>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</si>
  <si>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</si>
  <si>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</si>
  <si>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</si>
  <si>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</si>
  <si>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</si>
  <si>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</si>
  <si>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</si>
  <si>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</si>
  <si>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</si>
  <si>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</si>
  <si>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</si>
  <si>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</si>
  <si>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</si>
  <si>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</si>
  <si>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</si>
  <si>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</si>
  <si>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</si>
  <si>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</si>
  <si>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</si>
  <si>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</si>
  <si>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</si>
  <si>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</si>
  <si>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</si>
  <si>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</si>
  <si>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</si>
  <si>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</si>
  <si>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</si>
  <si>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</si>
  <si>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</si>
  <si>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</si>
  <si>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</si>
  <si>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</si>
  <si>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</si>
  <si>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</si>
  <si>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</si>
  <si>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</si>
  <si>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</si>
  <si>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</si>
  <si>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</si>
  <si>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</si>
  <si>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</si>
  <si>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</si>
  <si>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</si>
  <si>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</si>
  <si>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</si>
  <si>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</si>
  <si>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</si>
  <si>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</si>
  <si>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</si>
  <si>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</si>
  <si>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</si>
  <si>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</si>
  <si>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</si>
  <si>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</si>
  <si>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</si>
  <si>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</si>
  <si>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</si>
  <si>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</si>
  <si>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</si>
  <si>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</si>
  <si>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</si>
  <si>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</si>
  <si>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</si>
  <si>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</si>
  <si>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</si>
  <si>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</si>
  <si>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</si>
  <si>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</si>
  <si>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</si>
  <si>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</si>
  <si>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</si>
  <si>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</si>
  <si>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</si>
  <si>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</si>
  <si>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</si>
  <si>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</si>
  <si>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</si>
  <si>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</si>
  <si>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</si>
  <si>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</si>
  <si>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</si>
  <si>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</si>
  <si>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</si>
  <si>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</si>
  <si>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</si>
  <si>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</si>
  <si>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</si>
  <si>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</si>
  <si>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</si>
  <si>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</si>
  <si>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</si>
  <si>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</si>
  <si>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</si>
  <si>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</si>
  <si>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</si>
  <si>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</si>
  <si>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</si>
  <si>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</si>
  <si>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</si>
  <si>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</si>
  <si>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</si>
  <si>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</si>
  <si>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</si>
  <si>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</si>
  <si>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</si>
  <si>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</si>
  <si>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</si>
  <si>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</si>
  <si>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</si>
  <si>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</si>
  <si>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</si>
  <si>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</si>
  <si>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</si>
  <si>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</si>
  <si>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</si>
  <si>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</si>
  <si>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</si>
  <si>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</si>
  <si>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</si>
  <si>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</si>
  <si>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</si>
  <si>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</si>
  <si>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</si>
  <si>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</si>
  <si>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</si>
  <si>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</si>
  <si>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</si>
  <si>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</si>
  <si>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</si>
  <si>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</si>
  <si>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</si>
  <si>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</si>
  <si>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</si>
  <si>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</si>
  <si>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</si>
  <si>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</si>
  <si>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</si>
  <si>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</si>
  <si>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</si>
  <si>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</si>
  <si>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</si>
  <si>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</si>
  <si>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</si>
  <si>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</si>
  <si>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</si>
  <si>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</si>
  <si>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</si>
  <si>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</si>
  <si>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</si>
  <si>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</si>
  <si>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</si>
  <si>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</si>
  <si>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</si>
  <si>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</si>
  <si>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</si>
  <si>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</si>
  <si>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</si>
  <si>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</si>
  <si>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</si>
  <si>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</si>
  <si>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</si>
  <si>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</si>
  <si>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</si>
  <si>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</si>
  <si>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</si>
  <si>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</si>
  <si>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</si>
  <si>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</si>
  <si>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</si>
  <si>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</si>
  <si>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</si>
  <si>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</si>
  <si>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</si>
  <si>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</si>
  <si>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</si>
  <si>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</si>
  <si>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</si>
  <si>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</si>
  <si>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</si>
  <si>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</si>
  <si>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</si>
  <si>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</si>
  <si>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</si>
  <si>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</si>
  <si>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</si>
  <si>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</si>
  <si>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</si>
  <si>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</si>
  <si>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</si>
  <si>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</si>
  <si>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</si>
  <si>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</si>
  <si>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</si>
  <si>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</si>
  <si>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</si>
  <si>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</si>
  <si>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</si>
  <si>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</si>
  <si>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</si>
  <si>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</si>
  <si>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</si>
  <si>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</si>
  <si>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</si>
  <si>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</si>
  <si>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</si>
  <si>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</si>
  <si>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</si>
  <si>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</si>
  <si>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</si>
  <si>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</si>
  <si>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</si>
  <si>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</si>
  <si>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</si>
  <si>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</si>
  <si>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</si>
  <si>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</si>
  <si>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</si>
  <si>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</si>
  <si>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</si>
  <si>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</si>
  <si>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</si>
  <si>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</si>
  <si>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</si>
  <si>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</si>
  <si>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</si>
  <si>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</si>
  <si>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</si>
  <si>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</si>
  <si>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</si>
  <si>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</si>
  <si>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</si>
  <si>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</si>
  <si>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</si>
  <si>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</si>
  <si>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</si>
  <si>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</si>
  <si>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</si>
  <si>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</si>
  <si>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</si>
  <si>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</si>
  <si>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</si>
  <si>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</si>
  <si>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</si>
  <si>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</si>
  <si>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</si>
  <si>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</si>
  <si>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</si>
  <si>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</si>
  <si>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</si>
  <si>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</si>
  <si>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</si>
  <si>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</si>
  <si>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</si>
  <si>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</si>
  <si>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</si>
  <si>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</si>
  <si>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</si>
  <si>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</si>
  <si>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</si>
  <si>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</si>
  <si>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</si>
  <si>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</si>
  <si>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</si>
  <si>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</si>
  <si>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</si>
  <si>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</si>
  <si>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</si>
  <si>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</si>
  <si>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</si>
  <si>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</si>
  <si>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</si>
  <si>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</si>
  <si>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</si>
  <si>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</si>
  <si>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</si>
  <si>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</si>
  <si>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</si>
  <si>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</si>
  <si>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</si>
  <si>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</si>
  <si>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</si>
  <si>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</si>
  <si>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</si>
  <si>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</si>
  <si>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</si>
  <si>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</si>
  <si>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</si>
  <si>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</si>
  <si>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</si>
  <si>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</si>
  <si>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</si>
  <si>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</si>
  <si>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</si>
  <si>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</si>
  <si>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</si>
  <si>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</si>
  <si>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</si>
  <si>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</si>
  <si>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</si>
  <si>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</si>
  <si>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</si>
  <si>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</si>
  <si>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</si>
  <si>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</si>
  <si>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</si>
  <si>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</si>
  <si>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</si>
  <si>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</si>
  <si>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</si>
  <si>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</si>
  <si>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</si>
  <si>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</si>
  <si>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</si>
  <si>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</si>
  <si>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</si>
  <si>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</si>
  <si>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</si>
  <si>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</si>
  <si>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</si>
  <si>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</si>
  <si>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</si>
  <si>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</si>
  <si>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</si>
  <si>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</si>
  <si>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</si>
  <si>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</si>
  <si>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</si>
  <si>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</si>
  <si>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</si>
  <si>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</si>
  <si>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</si>
  <si>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</si>
  <si>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</si>
  <si>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</si>
  <si>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</si>
  <si>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</si>
  <si>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</si>
  <si>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</si>
  <si>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</si>
  <si>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</si>
  <si>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</si>
  <si>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</si>
  <si>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</si>
  <si>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</si>
  <si>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</si>
  <si>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</si>
  <si>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</si>
  <si>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</si>
  <si>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</si>
  <si>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</si>
  <si>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</si>
  <si>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</si>
  <si>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</si>
  <si>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</si>
  <si>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</si>
  <si>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</si>
  <si>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</si>
  <si>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</si>
  <si>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</si>
  <si>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</si>
  <si>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</si>
  <si>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</si>
  <si>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</si>
  <si>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</si>
  <si>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</si>
  <si>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</si>
  <si>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</si>
  <si>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</si>
  <si>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</si>
  <si>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</si>
  <si>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</si>
  <si>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</si>
  <si>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</si>
  <si>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</si>
  <si>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</si>
  <si>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</si>
  <si>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</si>
  <si>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</si>
  <si>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</si>
  <si>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</si>
  <si>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</si>
  <si>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</si>
  <si>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</si>
  <si>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</si>
  <si>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</si>
  <si>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</si>
  <si>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</si>
  <si>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</si>
  <si>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</si>
  <si>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</si>
  <si>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</si>
  <si>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</si>
  <si>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</si>
  <si>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</si>
  <si>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</si>
  <si>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</si>
  <si>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</si>
  <si>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</si>
  <si>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</si>
  <si>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</si>
  <si>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</si>
  <si>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</si>
  <si>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</si>
  <si>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</si>
  <si>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</si>
  <si>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</si>
  <si>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</si>
  <si>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</si>
  <si>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</si>
  <si>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</si>
  <si>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</si>
  <si>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</si>
  <si>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</si>
  <si>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</si>
  <si>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</si>
  <si>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</si>
  <si>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</si>
  <si>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</si>
  <si>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</si>
  <si>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</si>
  <si>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</si>
  <si>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</si>
  <si>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</si>
  <si>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</si>
  <si>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</si>
  <si>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</si>
  <si>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</si>
  <si>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</si>
  <si>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</si>
  <si>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</si>
  <si>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</si>
  <si>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</si>
  <si>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</si>
  <si>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</si>
  <si>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</si>
  <si>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</si>
  <si>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</si>
  <si>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</si>
  <si>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</si>
  <si>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</si>
  <si>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</si>
  <si>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</si>
  <si>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</si>
  <si>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</si>
  <si>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</si>
  <si>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</si>
  <si>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</si>
  <si>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</si>
  <si>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</si>
  <si>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</si>
  <si>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</si>
  <si>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</si>
  <si>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</si>
  <si>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</si>
  <si>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</si>
  <si>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</si>
  <si>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</si>
  <si>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</si>
  <si>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</si>
  <si>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</si>
  <si>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</si>
  <si>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</si>
  <si>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</si>
  <si>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</si>
  <si>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</si>
  <si>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</si>
  <si>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</si>
  <si>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</si>
  <si>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</si>
  <si>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</si>
  <si>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</si>
  <si>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</si>
  <si>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</si>
  <si>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</si>
  <si>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</si>
  <si>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</si>
  <si>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</si>
  <si>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</si>
  <si>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</si>
  <si>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</si>
  <si>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</si>
  <si>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</si>
  <si>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</si>
  <si>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</si>
  <si>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</si>
  <si>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</si>
  <si>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</si>
  <si>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</si>
  <si>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</si>
  <si>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</si>
  <si>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</si>
  <si>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</si>
  <si>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</si>
  <si>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</si>
  <si>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</si>
  <si>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</si>
  <si>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</si>
  <si>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</si>
  <si>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</si>
  <si>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</si>
  <si>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</si>
  <si>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</si>
  <si>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</si>
  <si>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</si>
  <si>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</si>
  <si>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</si>
  <si>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</si>
  <si>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</si>
  <si>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</si>
  <si>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</si>
  <si>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</si>
  <si>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</si>
  <si>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</si>
  <si>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</si>
  <si>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</si>
  <si>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</si>
  <si>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</si>
  <si>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</si>
  <si>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</si>
  <si>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</si>
  <si>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</si>
  <si>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</si>
  <si>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</si>
  <si>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</si>
  <si>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</si>
  <si>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</si>
  <si>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</si>
  <si>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</si>
  <si>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</si>
  <si>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</si>
  <si>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</si>
  <si>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</si>
  <si>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</si>
  <si>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</si>
  <si>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</si>
  <si>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</si>
  <si>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</si>
  <si>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</si>
  <si>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</si>
  <si>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</si>
  <si>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</si>
  <si>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</si>
  <si>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</si>
  <si>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</si>
  <si>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</si>
  <si>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</si>
  <si>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</si>
  <si>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</si>
  <si>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</si>
  <si>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</si>
  <si>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</si>
  <si>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</si>
  <si>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</si>
  <si>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</si>
  <si>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</si>
  <si>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</si>
  <si>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</si>
  <si>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</si>
  <si>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</si>
  <si>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</si>
  <si>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</si>
  <si>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</si>
  <si>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</si>
  <si>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</si>
  <si>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</si>
  <si>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</si>
  <si>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</si>
  <si>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</si>
  <si>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</si>
  <si>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</si>
  <si>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</si>
  <si>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</si>
  <si>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</si>
  <si>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</si>
  <si>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</si>
  <si>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</si>
  <si>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</si>
  <si>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</si>
  <si>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</si>
  <si>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</si>
  <si>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</si>
  <si>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</si>
  <si>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</si>
  <si>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</si>
  <si>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</si>
  <si>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</si>
  <si>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</si>
  <si>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</si>
  <si>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</si>
  <si>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</si>
  <si>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</si>
  <si>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</si>
  <si>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</si>
  <si>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</si>
  <si>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</si>
  <si>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</si>
  <si>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</si>
  <si>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</si>
  <si>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</si>
  <si>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</si>
  <si>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</si>
  <si>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</si>
  <si>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</si>
  <si>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</si>
  <si>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</si>
  <si>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</si>
  <si>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</si>
  <si>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</si>
  <si>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</si>
  <si>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</si>
  <si>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</si>
  <si>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</si>
  <si>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</si>
  <si>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</si>
  <si>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</si>
  <si>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</si>
  <si>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</si>
  <si>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</si>
  <si>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</si>
  <si>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</si>
  <si>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</si>
  <si>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</si>
  <si>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</si>
  <si>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</si>
  <si>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</si>
  <si>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</si>
  <si>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</si>
  <si>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</si>
  <si>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</si>
  <si>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</si>
  <si>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</si>
  <si>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</si>
  <si>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</si>
  <si>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</si>
  <si>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</si>
  <si>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</si>
  <si>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</si>
  <si>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</si>
  <si>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</si>
  <si>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</si>
  <si>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</si>
  <si>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</si>
  <si>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</si>
  <si>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</si>
  <si>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</si>
  <si>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</si>
  <si>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</si>
  <si>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</si>
  <si>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</si>
  <si>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</si>
  <si>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</si>
  <si>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</si>
  <si>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</si>
  <si>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</si>
  <si>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</si>
  <si>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</si>
  <si>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</si>
  <si>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</si>
  <si>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</si>
  <si>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</si>
  <si>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</si>
  <si>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</si>
  <si>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</si>
  <si>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</si>
  <si>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</si>
  <si>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</si>
  <si>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</si>
  <si>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</si>
  <si>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</si>
  <si>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</si>
  <si>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</si>
  <si>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</si>
  <si>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</si>
  <si>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</si>
  <si>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</si>
  <si>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</si>
  <si>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</si>
  <si>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</si>
  <si>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</si>
  <si>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</si>
  <si>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</si>
  <si>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</si>
  <si>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</si>
  <si>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</si>
  <si>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</si>
  <si>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</si>
  <si>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</si>
  <si>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</si>
  <si>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</si>
  <si>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</si>
  <si>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</si>
  <si>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</si>
  <si>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</si>
  <si>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</si>
  <si>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</si>
  <si>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</si>
  <si>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</si>
  <si>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</si>
  <si>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</si>
  <si>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</si>
  <si>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</si>
  <si>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</si>
  <si>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</si>
  <si>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</si>
  <si>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</si>
  <si>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</si>
  <si>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</si>
  <si>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</si>
  <si>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</si>
  <si>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</si>
  <si>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</si>
  <si>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</si>
  <si>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</si>
  <si>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</si>
  <si>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</si>
  <si>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</si>
  <si>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</si>
  <si>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</si>
  <si>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</si>
  <si>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</si>
  <si>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</si>
  <si>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</si>
  <si>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</si>
  <si>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</si>
  <si>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</si>
  <si>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</si>
  <si>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</si>
  <si>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</si>
  <si>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</si>
  <si>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</si>
  <si>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</si>
  <si>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</si>
  <si>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</si>
  <si>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</si>
  <si>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</si>
  <si>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</si>
  <si>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</si>
  <si>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</si>
  <si>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</si>
  <si>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</si>
  <si>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</si>
  <si>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</si>
  <si>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</si>
  <si>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</si>
  <si>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</si>
  <si>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</si>
  <si>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</si>
  <si>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</si>
  <si>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</si>
  <si>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</si>
  <si>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</si>
  <si>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</si>
  <si>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</si>
  <si>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</si>
  <si>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</si>
  <si>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</si>
  <si>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</si>
  <si>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</si>
  <si>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</si>
  <si>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</si>
  <si>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</si>
  <si>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</si>
  <si>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</si>
  <si>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</si>
  <si>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</si>
  <si>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</si>
  <si>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</si>
  <si>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</si>
  <si>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</si>
  <si>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</si>
  <si>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</si>
  <si>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</si>
  <si>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</si>
  <si>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</si>
  <si>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</si>
  <si>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</si>
  <si>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</si>
  <si>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</si>
  <si>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</si>
  <si>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</si>
  <si>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</si>
  <si>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</si>
  <si>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</si>
  <si>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</si>
  <si>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</si>
  <si>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</si>
  <si>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</si>
  <si>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</si>
  <si>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</si>
  <si>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</si>
  <si>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</si>
  <si>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</si>
  <si>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</si>
  <si>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</si>
  <si>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</si>
  <si>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</si>
  <si>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</si>
  <si>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</si>
  <si>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</si>
  <si>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</si>
  <si>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</si>
  <si>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</si>
  <si>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</si>
  <si>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</si>
  <si>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</si>
  <si>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</si>
  <si>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</si>
  <si>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</si>
  <si>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</si>
  <si>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</si>
  <si>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</si>
  <si>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</si>
  <si>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</si>
  <si>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</si>
  <si>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</si>
  <si>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</si>
  <si>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</si>
  <si>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</si>
  <si>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</si>
  <si>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</si>
  <si>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</si>
  <si>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</si>
  <si>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</si>
  <si>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</si>
  <si>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</si>
  <si>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</si>
  <si>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</si>
  <si>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</si>
  <si>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</si>
  <si>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</si>
  <si>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</si>
  <si>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</si>
  <si>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</si>
  <si>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</si>
  <si>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</si>
  <si>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</si>
  <si>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</si>
  <si>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</si>
  <si>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</si>
  <si>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</si>
  <si>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</si>
  <si>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</si>
  <si>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</si>
  <si>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</si>
  <si>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</si>
  <si>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</si>
  <si>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</si>
  <si>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</si>
  <si>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</si>
  <si>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</si>
  <si>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</si>
  <si>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</si>
  <si>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</si>
  <si>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</si>
  <si>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</si>
  <si>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</si>
  <si>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</si>
  <si>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</si>
  <si>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</si>
  <si>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</si>
  <si>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</si>
  <si>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</si>
  <si>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</si>
  <si>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</si>
  <si>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</si>
  <si>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</si>
  <si>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</si>
  <si>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</si>
  <si>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</si>
  <si>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</si>
  <si>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</si>
  <si>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</si>
  <si>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</si>
  <si>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</si>
  <si>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</si>
  <si>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</si>
  <si>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</si>
  <si>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</si>
  <si>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</si>
  <si>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</si>
  <si>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</si>
  <si>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</si>
  <si>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</si>
  <si>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</si>
  <si>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</si>
  <si>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</si>
  <si>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</si>
  <si>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</si>
  <si>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</si>
  <si>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</si>
  <si>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</si>
  <si>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</si>
  <si>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</si>
  <si>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</si>
  <si>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</si>
  <si>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</si>
  <si>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</si>
  <si>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</si>
  <si>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</si>
  <si>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</si>
  <si>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</si>
  <si>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</si>
  <si>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</si>
  <si>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</si>
  <si>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</si>
  <si>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</si>
  <si>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</si>
  <si>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</si>
  <si>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</si>
  <si>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</si>
  <si>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</si>
  <si>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</si>
  <si>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</si>
  <si>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</si>
  <si>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</si>
  <si>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</si>
  <si>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</si>
  <si>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</si>
  <si>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</si>
  <si>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</si>
  <si>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</si>
  <si>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</si>
  <si>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</si>
  <si>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</si>
  <si>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</si>
  <si>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</si>
  <si>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</si>
  <si>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</si>
  <si>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</si>
  <si>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</si>
  <si>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</si>
  <si>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</si>
  <si>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</si>
  <si>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</si>
  <si>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</si>
  <si>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</si>
  <si>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</si>
  <si>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</si>
  <si>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</si>
  <si>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</si>
  <si>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</si>
  <si>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</si>
  <si>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</si>
  <si>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</si>
  <si>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</si>
  <si>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</si>
  <si>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</si>
  <si>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</si>
  <si>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</si>
  <si>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</si>
  <si>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</si>
  <si>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</si>
  <si>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</si>
  <si>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</si>
  <si>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</si>
  <si>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</si>
  <si>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</si>
  <si>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</si>
  <si>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</si>
  <si>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</si>
  <si>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</si>
  <si>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</si>
  <si>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</si>
  <si>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</si>
  <si>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</si>
  <si>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</si>
  <si>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</si>
  <si>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</si>
  <si>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</si>
  <si>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</si>
  <si>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</si>
  <si>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</si>
  <si>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</si>
  <si>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</si>
  <si>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</si>
  <si>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</si>
  <si>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</si>
  <si>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</si>
  <si>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</si>
  <si>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</si>
  <si>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</si>
  <si>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</si>
  <si>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</si>
  <si>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</si>
  <si>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</si>
  <si>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</si>
  <si>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</si>
  <si>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</si>
  <si>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</si>
  <si>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</si>
  <si>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</si>
  <si>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</si>
  <si>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</si>
  <si>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</si>
  <si>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</si>
  <si>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</si>
  <si>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</si>
  <si>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</si>
  <si>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</si>
  <si>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</si>
  <si>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</si>
  <si>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</si>
  <si>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</si>
  <si>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</si>
  <si>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</si>
  <si>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</si>
  <si>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</si>
  <si>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</si>
  <si>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</si>
  <si>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</si>
  <si>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</si>
  <si>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</si>
  <si>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</si>
  <si>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</si>
  <si>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</si>
  <si>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</si>
  <si>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</si>
  <si>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</si>
  <si>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</si>
  <si>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</si>
  <si>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</si>
  <si>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</si>
  <si>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</si>
  <si>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</si>
  <si>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</si>
  <si>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</si>
  <si>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</si>
  <si>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</si>
  <si>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</si>
  <si>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</si>
  <si>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</si>
  <si>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</si>
  <si>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</si>
  <si>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</si>
  <si>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</si>
  <si>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</si>
  <si>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</si>
  <si>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</si>
  <si>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</si>
  <si>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</si>
  <si>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</si>
  <si>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</si>
  <si>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</si>
  <si>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</si>
  <si>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</si>
  <si>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</si>
  <si>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</si>
  <si>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</si>
  <si>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</si>
  <si>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</si>
  <si>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</si>
  <si>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</si>
  <si>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</si>
  <si>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</si>
  <si>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</si>
  <si>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</si>
  <si>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</si>
  <si>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</si>
  <si>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</si>
  <si>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</si>
  <si>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</si>
  <si>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</si>
  <si>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</si>
  <si>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</si>
  <si>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</si>
  <si>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</si>
  <si>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</si>
  <si>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</si>
  <si>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</si>
  <si>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</si>
  <si>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</si>
  <si>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</si>
  <si>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</si>
  <si>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</si>
  <si>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</si>
  <si>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</si>
  <si>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</si>
  <si>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</si>
  <si>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</si>
  <si>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</si>
  <si>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</si>
  <si>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</si>
  <si>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</si>
  <si>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</si>
  <si>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</si>
  <si>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</si>
  <si>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</si>
  <si>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</si>
  <si>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</si>
  <si>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</si>
  <si>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</si>
  <si>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</si>
  <si>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</si>
  <si>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</si>
  <si>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</si>
  <si>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</si>
  <si>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</si>
  <si>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</si>
  <si>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</si>
  <si>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</si>
  <si>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</si>
  <si>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</si>
  <si>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</si>
  <si>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</si>
  <si>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</si>
  <si>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</si>
  <si>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</si>
  <si>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</si>
  <si>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</si>
  <si>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</si>
  <si>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</si>
  <si>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</si>
  <si>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</si>
  <si>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</si>
  <si>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</si>
  <si>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</si>
  <si>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</si>
  <si>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</si>
  <si>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</si>
  <si>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</si>
  <si>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</si>
  <si>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</si>
  <si>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</si>
  <si>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</si>
  <si>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</si>
  <si>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</si>
  <si>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</si>
  <si>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</si>
  <si>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</si>
  <si>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</si>
  <si>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</si>
  <si>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</si>
  <si>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</si>
  <si>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</si>
  <si>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</si>
  <si>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</si>
  <si>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</si>
  <si>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</si>
  <si>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</si>
  <si>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</si>
  <si>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</si>
  <si>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</si>
  <si>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</si>
  <si>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</si>
  <si>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</si>
  <si>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</si>
  <si>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</si>
  <si>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</si>
  <si>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</si>
  <si>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</si>
  <si>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</si>
  <si>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</si>
  <si>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</si>
  <si>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</si>
  <si>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</si>
  <si>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</si>
  <si>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</si>
  <si>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</si>
  <si>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</si>
  <si>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</si>
  <si>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</si>
  <si>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</si>
  <si>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</si>
  <si>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</si>
  <si>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</si>
  <si>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</si>
  <si>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</si>
  <si>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</si>
  <si>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</si>
  <si>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</si>
  <si>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</si>
  <si>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</si>
  <si>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</si>
  <si>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</si>
  <si>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</si>
  <si>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</si>
  <si>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</si>
  <si>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</si>
  <si>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</si>
  <si>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</si>
  <si>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</si>
  <si>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</si>
  <si>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</si>
  <si>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</si>
  <si>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</si>
  <si>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</si>
  <si>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</si>
  <si>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</si>
  <si>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</si>
  <si>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</si>
  <si>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</si>
  <si>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</si>
  <si>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</si>
  <si>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</si>
  <si>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</si>
  <si>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</si>
  <si>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</si>
  <si>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</si>
  <si>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</si>
  <si>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</si>
  <si>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</si>
  <si>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</si>
  <si>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</si>
  <si>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</si>
  <si>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</si>
  <si>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</si>
  <si>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</si>
  <si>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</si>
  <si>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</si>
  <si>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</si>
  <si>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</si>
  <si>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</si>
  <si>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</si>
  <si>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</si>
  <si>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</si>
  <si>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</si>
  <si>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</si>
  <si>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</si>
  <si>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</si>
  <si>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</si>
  <si>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</si>
  <si>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</si>
  <si>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</si>
  <si>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</si>
  <si>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</si>
  <si>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</si>
  <si>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</si>
  <si>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</si>
  <si>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</si>
  <si>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</si>
  <si>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</si>
  <si>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</si>
  <si>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</si>
  <si>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</si>
  <si>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</si>
  <si>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</si>
  <si>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</si>
  <si>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</si>
  <si>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</si>
  <si>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</si>
  <si>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</si>
  <si>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</si>
  <si>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</si>
  <si>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</si>
  <si>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</si>
  <si>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</si>
  <si>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</si>
  <si>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</si>
  <si>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</si>
  <si>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</si>
  <si>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</si>
  <si>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</si>
  <si>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</si>
  <si>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</si>
  <si>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</si>
  <si>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</si>
  <si>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</si>
  <si>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</si>
  <si>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</si>
  <si>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</si>
  <si>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</si>
  <si>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</si>
  <si>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</si>
  <si>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</si>
  <si>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</si>
  <si>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</si>
  <si>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</si>
  <si>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</si>
  <si>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</si>
  <si>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</si>
  <si>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</si>
  <si>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</si>
  <si>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</si>
  <si>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</si>
  <si>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</si>
  <si>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</si>
  <si>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</si>
  <si>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</si>
  <si>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</si>
  <si>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</si>
  <si>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</si>
  <si>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</si>
  <si>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</si>
  <si>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</si>
  <si>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</si>
  <si>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</si>
  <si>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</si>
  <si>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</si>
  <si>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</si>
  <si>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</si>
  <si>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</si>
  <si>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</si>
  <si>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</si>
  <si>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</si>
  <si>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</si>
  <si>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</si>
  <si>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</si>
  <si>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</si>
  <si>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</si>
  <si>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</si>
  <si>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</si>
  <si>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</si>
  <si>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</si>
  <si>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</si>
  <si>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</si>
  <si>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</si>
  <si>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</si>
  <si>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</si>
  <si>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</si>
  <si>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</si>
  <si>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</si>
  <si>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</si>
  <si>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</si>
  <si>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</si>
  <si>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</si>
  <si>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</si>
  <si>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</si>
  <si>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</si>
  <si>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</si>
  <si>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</si>
  <si>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</si>
  <si>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</si>
  <si>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</si>
  <si>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</si>
  <si>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</si>
  <si>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</si>
  <si>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</si>
  <si>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</si>
  <si>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</si>
  <si>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</si>
  <si>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</si>
  <si>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</si>
  <si>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</si>
  <si>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</si>
  <si>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</si>
  <si>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</si>
  <si>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</si>
  <si>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</si>
  <si>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</si>
  <si>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</si>
  <si>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</si>
  <si>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</si>
  <si>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</si>
  <si>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</si>
  <si>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</si>
  <si>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</si>
  <si>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</si>
  <si>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</si>
  <si>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</si>
  <si>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</si>
  <si>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</si>
  <si>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</si>
  <si>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</si>
  <si>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</si>
  <si>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</si>
  <si>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</si>
  <si>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</si>
  <si>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</si>
  <si>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</si>
  <si>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</si>
  <si>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</si>
  <si>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</si>
  <si>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</si>
  <si>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</si>
  <si>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</si>
  <si>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</si>
  <si>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</si>
  <si>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</si>
  <si>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</si>
  <si>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</si>
  <si>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</si>
  <si>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</si>
  <si>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</si>
  <si>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</si>
  <si>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</si>
  <si>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</si>
  <si>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</si>
  <si>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</si>
  <si>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</si>
  <si>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</si>
  <si>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</si>
  <si>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</si>
  <si>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</si>
  <si>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</si>
  <si>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</si>
  <si>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</si>
  <si>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</si>
  <si>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</si>
  <si>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</si>
  <si>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</si>
  <si>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</si>
  <si>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</si>
  <si>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</si>
  <si>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</si>
  <si>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</si>
  <si>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</si>
  <si>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</si>
  <si>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</si>
  <si>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</si>
  <si>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</si>
  <si>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</si>
  <si>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</si>
  <si>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</si>
  <si>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</si>
  <si>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</si>
  <si>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</si>
  <si>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</si>
  <si>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</si>
  <si>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</si>
  <si>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</si>
  <si>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</si>
  <si>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</si>
  <si>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</si>
  <si>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</si>
  <si>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</si>
  <si>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</si>
  <si>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</si>
  <si>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</si>
  <si>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</si>
  <si>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</si>
  <si>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</si>
  <si>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</si>
  <si>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</si>
  <si>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</si>
  <si>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</si>
  <si>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</si>
  <si>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</si>
  <si>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</si>
  <si>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</si>
  <si>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</si>
  <si>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</si>
  <si>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</si>
  <si>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</si>
  <si>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</si>
  <si>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</si>
  <si>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</si>
  <si>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</si>
  <si>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</si>
  <si>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</si>
  <si>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</si>
  <si>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</si>
  <si>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</si>
  <si>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</si>
  <si>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</si>
  <si>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</si>
  <si>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</si>
  <si>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</si>
  <si>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</si>
  <si>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</si>
  <si>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</si>
  <si>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</si>
  <si>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</si>
  <si>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</si>
  <si>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</si>
  <si>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</si>
  <si>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</si>
  <si>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</si>
  <si>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</si>
  <si>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</si>
  <si>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</si>
  <si>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</si>
  <si>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</si>
  <si>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</si>
  <si>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</si>
  <si>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</si>
  <si>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</si>
  <si>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</si>
  <si>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</si>
  <si>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</si>
  <si>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</si>
  <si>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</si>
  <si>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</si>
  <si>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</si>
  <si>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</si>
  <si>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</si>
  <si>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</si>
  <si>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</si>
  <si>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</si>
  <si>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</si>
  <si>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</si>
  <si>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</si>
  <si>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</si>
  <si>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</si>
  <si>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</si>
  <si>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</si>
  <si>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</si>
  <si>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</si>
  <si>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</si>
  <si>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</si>
  <si>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</si>
  <si>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</si>
  <si>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</si>
  <si>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</si>
  <si>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</si>
  <si>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</si>
  <si>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</si>
  <si>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</si>
  <si>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</si>
  <si>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</si>
  <si>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</si>
  <si>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</si>
  <si>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</si>
  <si>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</si>
  <si>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</si>
  <si>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</si>
  <si>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</si>
  <si>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</si>
  <si>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</si>
  <si>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</si>
  <si>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</si>
  <si>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</si>
  <si>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</si>
  <si>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</si>
  <si>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</si>
  <si>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</si>
  <si>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</si>
  <si>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</si>
  <si>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</si>
  <si>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</si>
  <si>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</si>
  <si>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</si>
  <si>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</si>
  <si>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</si>
  <si>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</si>
  <si>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</si>
  <si>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</si>
  <si>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</si>
  <si>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</si>
  <si>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</si>
  <si>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</si>
  <si>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</si>
  <si>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</si>
  <si>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</si>
  <si>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</si>
  <si>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</si>
  <si>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</si>
  <si>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</si>
  <si>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</si>
  <si>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</si>
  <si>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</si>
  <si>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</si>
  <si>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</si>
  <si>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</si>
  <si>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</si>
  <si>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</si>
  <si>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</si>
  <si>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</si>
  <si>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</si>
  <si>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</si>
  <si>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</si>
  <si>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</si>
  <si>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</si>
  <si>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</si>
  <si>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</si>
  <si>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</si>
  <si>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</si>
  <si>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</si>
  <si>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</si>
  <si>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</si>
  <si>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</si>
  <si>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</si>
  <si>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</si>
  <si>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</si>
  <si>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</si>
  <si>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</si>
  <si>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</si>
  <si>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</si>
  <si>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</si>
  <si>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</si>
  <si>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</si>
  <si>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</si>
  <si>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</si>
  <si>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</si>
  <si>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</si>
  <si>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</si>
  <si>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</si>
  <si>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</si>
  <si>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</si>
  <si>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</si>
  <si>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</si>
  <si>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</si>
  <si>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</si>
  <si>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</si>
  <si>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</si>
  <si>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</si>
  <si>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</si>
  <si>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</si>
  <si>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</si>
  <si>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</si>
  <si>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</si>
  <si>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</si>
  <si>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</si>
  <si>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</si>
  <si>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</si>
  <si>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</si>
  <si>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</si>
  <si>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</si>
  <si>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</si>
  <si>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</si>
  <si>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</si>
  <si>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</si>
  <si>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</si>
  <si>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</si>
  <si>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</si>
  <si>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</si>
  <si>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</si>
  <si>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</si>
  <si>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</si>
  <si>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</si>
  <si>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</si>
  <si>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</si>
  <si>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</si>
  <si>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</si>
  <si>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</si>
  <si>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</si>
  <si>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</si>
  <si>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</si>
  <si>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</si>
  <si>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</si>
  <si>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</si>
  <si>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</si>
  <si>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</si>
  <si>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</si>
  <si>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</si>
  <si>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</si>
  <si>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</si>
  <si>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</si>
  <si>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</si>
  <si>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</si>
  <si>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</si>
  <si>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</si>
  <si>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</si>
  <si>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</si>
  <si>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</si>
  <si>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</si>
  <si>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</si>
  <si>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</si>
  <si>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</si>
  <si>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</si>
  <si>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</si>
  <si>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</si>
  <si>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</si>
  <si>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</si>
  <si>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</si>
  <si>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</si>
  <si>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</si>
  <si>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</si>
  <si>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</si>
  <si>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</si>
  <si>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</si>
  <si>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</si>
  <si>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</si>
  <si>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</si>
  <si>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</si>
  <si>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</si>
  <si>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</si>
  <si>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</si>
  <si>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</si>
  <si>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</si>
  <si>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</si>
  <si>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</si>
  <si>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</si>
  <si>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</si>
  <si>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</si>
  <si>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</si>
  <si>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</si>
  <si>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</si>
  <si>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</si>
  <si>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</si>
  <si>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</si>
  <si>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</si>
  <si>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</si>
  <si>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</si>
  <si>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</si>
  <si>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</si>
  <si>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</si>
  <si>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</si>
  <si>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</si>
  <si>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</si>
  <si>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</si>
  <si>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</si>
  <si>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</si>
  <si>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</si>
  <si>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</si>
  <si>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</si>
  <si>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</si>
  <si>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</si>
  <si>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</si>
  <si>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</si>
  <si>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</si>
  <si>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</si>
  <si>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</si>
  <si>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</si>
  <si>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</si>
  <si>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</si>
  <si>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</si>
  <si>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</si>
  <si>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</si>
  <si>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</si>
  <si>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</si>
  <si>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</si>
  <si>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</si>
  <si>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</si>
  <si>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</si>
  <si>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</si>
  <si>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</si>
  <si>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</si>
  <si>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</si>
  <si>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</si>
  <si>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</si>
  <si>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</si>
  <si>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</si>
  <si>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</si>
  <si>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</si>
  <si>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</si>
  <si>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</si>
  <si>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</si>
  <si>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</si>
  <si>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</si>
  <si>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</si>
  <si>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</si>
  <si>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</si>
  <si>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</si>
  <si>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</si>
  <si>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</si>
  <si>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</si>
  <si>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</si>
  <si>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</si>
  <si>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</si>
  <si>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</si>
  <si>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</si>
  <si>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</si>
  <si>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</si>
  <si>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</si>
  <si>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</si>
  <si>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</si>
  <si>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</si>
  <si>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</si>
  <si>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</si>
  <si>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</si>
  <si>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</si>
  <si>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</si>
  <si>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</si>
  <si>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</si>
  <si>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</si>
  <si>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</si>
  <si>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</si>
  <si>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</si>
  <si>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</si>
  <si>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</si>
  <si>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</si>
  <si>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</si>
  <si>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</si>
  <si>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</si>
  <si>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</si>
  <si>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</si>
  <si>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</si>
  <si>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</si>
  <si>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</si>
  <si>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</si>
  <si>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</si>
  <si>
    <t>PCM-20251128-00001176</t>
  </si>
  <si>
    <t xml:space="preserve">ETA 60 mins </t>
  </si>
  <si>
    <t>PCM-20251128-00001091</t>
  </si>
  <si>
    <t>MHL0867</t>
  </si>
  <si>
    <t>sceco</t>
  </si>
  <si>
    <t>ETA 40 mins</t>
  </si>
  <si>
    <t>PCM-20251128-00001172</t>
  </si>
  <si>
    <t>JIZ0550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</si>
</sst>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9" fillId="0" borderId="9" xfId="0" applyNumberFormat="1" applyFont="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9" fillId="17" borderId="20" xfId="0" applyFont="1" applyFill="1" applyBorder="1" applyAlignment="1">
      <alignment horizontal="center" vertical="center" wrapText="1"/>
    </xf>
    <xf numFmtId="0" fontId="29" fillId="17" borderId="21" xfId="0" applyFont="1" applyFill="1" applyBorder="1" applyAlignment="1">
      <alignment horizontal="center" vertical="center" wrapText="1"/>
    </xf>
    <xf numFmtId="165" fontId="29" fillId="17" borderId="21" xfId="0" applyNumberFormat="1" applyFont="1" applyFill="1" applyBorder="1" applyAlignment="1">
      <alignment horizontal="center" vertical="center" wrapText="1"/>
    </xf>
    <xf numFmtId="164" fontId="29" fillId="17" borderId="21"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4"/>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border outline="0">
        <bottom style="thin">
          <color rgb="FF000000"/>
        </bottom>
      </border>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border outline="0">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border>
        <bottom style="thin">
          <color rgb="FF000000"/>
        </bottom>
      </border>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border>
        <bottom style="thin">
          <color indexed="64"/>
        </bottom>
      </border>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border outline="0">
        <bottom style="thin">
          <color rgb="FF000000"/>
        </bottom>
      </border>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3" headerRowBorderDxfId="194" tableBorderDxfId="192"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0" headerRowBorderDxfId="171" tableBorderDxfId="169"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3" headerRowBorderDxfId="154" tableBorderDxfId="152"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0" headerRowBorderDxfId="61" tableBorderDxfId="59">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0" totalsRowShown="0" headerRowDxfId="46" dataDxfId="44" headerRowBorderDxfId="45" tableBorderDxfId="43" totalsRowBorderDxfId="42">
  <autoFilter ref="A1:L3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4" totalsRowShown="0" headerRowDxfId="29" dataDxfId="27" headerRowBorderDxfId="28" tableBorderDxfId="26">
  <autoFilter ref="A1:L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25" totalsRowShown="0" headerRowDxfId="0" tableBorderDxfId="13">
  <autoFilter ref="A1:L25" xr:uid="{FFC9E4C6-C6B7-4974-9EDF-F40BB5461656}"/>
  <tableColumns count="12">
    <tableColumn id="1" xr3:uid="{FE3E3EC5-4487-4B20-87DF-046EF6603992}" name="PCM" dataDxfId="12"/>
    <tableColumn id="2" xr3:uid="{97321AEC-5C55-4B08-AF1B-DC35966403C9}" name="Region" dataDxfId="11">
      <calculatedColumnFormula>IFERROR(VLOOKUP(D2,DB!A:K,11,0),"")</calculatedColumnFormula>
    </tableColumn>
    <tableColumn id="3" xr3:uid="{6D625E33-D08F-4305-9278-CB28BCC56065}" name="Count sites" dataDxfId="10"/>
    <tableColumn id="4" xr3:uid="{5B83D8D9-22BE-4147-8E65-28C79E57E9AC}" name="Hub Site" dataDxfId="9"/>
    <tableColumn id="5" xr3:uid="{6EA7F753-EE47-4BAF-8337-A2016E81EB3C}" name="Fault Level" dataDxfId="8"/>
    <tableColumn id="6" xr3:uid="{3D587F85-5B9B-4E43-8FAB-07DD6CFEE5D3}" name="PCM Created At" dataDxfId="7"/>
    <tableColumn id="7" xr3:uid="{79D9E637-6210-4922-96B1-F3B940E1A642}" name="Elapsed Duration(Hrs)" dataDxfId="6">
      <calculatedColumnFormula>IFERROR(NOW()-F2,"-")</calculatedColumnFormula>
    </tableColumn>
    <tableColumn id="8" xr3:uid="{3BADB2B9-E931-44A8-BFB6-882D630F85E5}" name="Creat Fault First Time Occured" dataDxfId="5"/>
    <tableColumn id="9" xr3:uid="{32F30B57-C901-4E53-95E5-683C68CDCFD8}" name="Power Source" dataDxfId="4">
      <calculatedColumnFormula>IFERROR(VLOOKUP(D2,DB!A:F,6,0),"")</calculatedColumnFormula>
    </tableColumn>
    <tableColumn id="10" xr3:uid="{2B458B89-C8A8-418E-9106-B63898CDD83E}" name="Battery Backup Status" dataDxfId="3">
      <calculatedColumnFormula>IFERROR(VLOOKUP(D2,DB!A:G,7,0),"")</calculatedColumnFormula>
    </tableColumn>
    <tableColumn id="11" xr3:uid="{D5E23125-3A40-476F-A966-9358A9029F8B}" name="EM Field Feedback" dataDxfId="2"/>
    <tableColumn id="12" xr3:uid="{FF0742F1-EC7D-4280-B341-356D4D15CB88}" name="Site Owner" dataDxfId="1">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796875" defaultRowHeight="15" customHeight="1"/>
  <cols>
    <col min="1" max="1" width="12.90625" bestFit="1" customWidth="1"/>
    <col min="6" max="6" width="20.7265625" bestFit="1" customWidth="1"/>
    <col min="7" max="7" width="23.7265625" bestFit="1" customWidth="1"/>
    <col min="8" max="8" width="13" customWidth="1"/>
    <col min="10" max="10" width="26.08984375" bestFit="1" customWidth="1"/>
    <col min="15" max="18" width="11.1796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E4" sqref="E4"/>
    </sheetView>
  </sheetViews>
  <sheetFormatPr defaultColWidth="11.1796875" defaultRowHeight="15" customHeight="1"/>
  <cols>
    <col min="1" max="1" width="20.1796875" style="45" customWidth="1"/>
    <col min="2" max="2" width="5.36328125" style="45" customWidth="1"/>
    <col min="3" max="3" width="5" style="45" customWidth="1"/>
    <col min="4" max="4" width="8.7265625" style="45" customWidth="1"/>
    <col min="5" max="5" width="6.7265625" style="45" customWidth="1"/>
    <col min="6" max="6" width="13.453125" style="46" customWidth="1"/>
    <col min="7" max="7" width="9.81640625" style="47" customWidth="1"/>
    <col min="8" max="8" width="13.7265625" style="46" customWidth="1"/>
    <col min="9" max="9" width="10.7265625" style="45" customWidth="1"/>
    <col min="10" max="10" width="11.6328125" style="45" customWidth="1"/>
    <col min="11" max="11" width="54" style="48" customWidth="1"/>
    <col min="12" max="12" width="7.36328125" style="45" customWidth="1"/>
    <col min="13" max="16382" width="11.1796875" style="45"/>
    <col min="16383" max="16383" width="11.1796875" style="45" bestFit="1" customWidth="1"/>
    <col min="16384" max="16384" width="11.1796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326.96084074074315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3"/>
      <c r="B3" s="132" t="str">
        <f>IFERROR(VLOOKUP(D3,DB!A:K,11,0),"")</f>
        <v/>
      </c>
      <c r="C3" s="132"/>
      <c r="D3" s="56"/>
      <c r="E3" s="131"/>
      <c r="F3" s="130"/>
      <c r="G3" s="129">
        <f t="shared" ref="G3:G38" ca="1" si="1">IFERROR(NOW()-F3,"-")</f>
        <v>45989.909266666669</v>
      </c>
      <c r="H3" s="130"/>
      <c r="I3" s="132" t="str">
        <f>IFERROR(VLOOKUP(D3,DB!A:F,6,0),"")</f>
        <v/>
      </c>
      <c r="J3" s="132" t="str">
        <f>IFERROR(VLOOKUP(D3,DB!A:G,7,0),"")</f>
        <v/>
      </c>
      <c r="K3" s="128"/>
      <c r="L3" s="127" t="str">
        <f>IFERROR(VLOOKUP(D3,DB!A:I,9,0),"")</f>
        <v/>
      </c>
    </row>
    <row r="4" spans="1:15" s="61" customFormat="1" ht="15" customHeight="1">
      <c r="A4" s="133"/>
      <c r="B4" s="132" t="str">
        <f>IFERROR(VLOOKUP(D4,DB!A:K,11,0),"")</f>
        <v/>
      </c>
      <c r="C4" s="132"/>
      <c r="D4" s="56"/>
      <c r="E4" s="131"/>
      <c r="F4" s="130"/>
      <c r="G4" s="129">
        <f t="shared" ca="1" si="1"/>
        <v>45989.909266666669</v>
      </c>
      <c r="H4" s="130"/>
      <c r="I4" s="132" t="str">
        <f>IFERROR(VLOOKUP(D4,DB!A:F,6,0),"")</f>
        <v/>
      </c>
      <c r="J4" s="132" t="str">
        <f>IFERROR(VLOOKUP(D4,DB!A:G,7,0),"")</f>
        <v/>
      </c>
      <c r="K4" s="128"/>
      <c r="L4" s="127" t="str">
        <f>IFERROR(VLOOKUP(D4,DB!A:I,9,0),"")</f>
        <v/>
      </c>
    </row>
    <row r="5" spans="1:15" s="61" customFormat="1" ht="15" customHeight="1">
      <c r="A5" s="133"/>
      <c r="B5" s="132" t="str">
        <f>IFERROR(VLOOKUP(D5,DB!A:K,11,0),"")</f>
        <v/>
      </c>
      <c r="C5" s="132"/>
      <c r="D5" s="56"/>
      <c r="E5" s="131"/>
      <c r="F5" s="130"/>
      <c r="G5" s="129">
        <f t="shared" ca="1" si="1"/>
        <v>45989.909266666669</v>
      </c>
      <c r="H5" s="130"/>
      <c r="I5" s="132" t="str">
        <f>IFERROR(VLOOKUP(D5,DB!A:F,6,0),"")</f>
        <v/>
      </c>
      <c r="J5" s="132" t="str">
        <f>IFERROR(VLOOKUP(D5,DB!A:G,7,0),"")</f>
        <v/>
      </c>
      <c r="K5" s="128"/>
      <c r="L5" s="127" t="str">
        <f>IFERROR(VLOOKUP(D5,DB!A:I,9,0),"")</f>
        <v/>
      </c>
    </row>
    <row r="6" spans="1:15" s="61" customFormat="1" ht="15" customHeight="1">
      <c r="A6" s="133"/>
      <c r="B6" s="132" t="str">
        <f>IFERROR(VLOOKUP(D6,DB!A:K,11,0),"")</f>
        <v/>
      </c>
      <c r="C6" s="132"/>
      <c r="D6" s="56"/>
      <c r="E6" s="131"/>
      <c r="F6" s="130"/>
      <c r="G6" s="129">
        <f t="shared" ca="1" si="1"/>
        <v>45989.909266666669</v>
      </c>
      <c r="H6" s="130"/>
      <c r="I6" s="132" t="str">
        <f>IFERROR(VLOOKUP(D6,DB!A:F,6,0),"")</f>
        <v/>
      </c>
      <c r="J6" s="132" t="str">
        <f>IFERROR(VLOOKUP(D6,DB!A:G,7,0),"")</f>
        <v/>
      </c>
      <c r="K6" s="128"/>
      <c r="L6" s="127" t="str">
        <f>IFERROR(VLOOKUP(D6,DB!A:I,9,0),"")</f>
        <v/>
      </c>
    </row>
    <row r="7" spans="1:15" s="61" customFormat="1" ht="15" customHeight="1">
      <c r="A7" s="133"/>
      <c r="B7" s="132" t="str">
        <f>IFERROR(VLOOKUP(D7,DB!A:K,11,0),"")</f>
        <v/>
      </c>
      <c r="C7" s="132"/>
      <c r="D7" s="56"/>
      <c r="E7" s="131"/>
      <c r="F7" s="130"/>
      <c r="G7" s="129">
        <f t="shared" ca="1" si="1"/>
        <v>45989.909266666669</v>
      </c>
      <c r="H7" s="130"/>
      <c r="I7" s="132" t="str">
        <f>IFERROR(VLOOKUP(D7,DB!A:F,6,0),"")</f>
        <v/>
      </c>
      <c r="J7" s="132" t="str">
        <f>IFERROR(VLOOKUP(D7,DB!A:G,7,0),"")</f>
        <v/>
      </c>
      <c r="K7" s="128"/>
      <c r="L7" s="127" t="str">
        <f>IFERROR(VLOOKUP(D7,DB!A:I,9,0),"")</f>
        <v/>
      </c>
    </row>
    <row r="8" spans="1:15" s="61" customFormat="1" ht="15" customHeight="1">
      <c r="A8" s="133"/>
      <c r="B8" s="132" t="str">
        <f>IFERROR(VLOOKUP(D8,DB!A:K,11,0),"")</f>
        <v/>
      </c>
      <c r="C8" s="132"/>
      <c r="D8" s="56"/>
      <c r="E8" s="131"/>
      <c r="F8" s="130"/>
      <c r="G8" s="129">
        <f t="shared" ca="1" si="1"/>
        <v>45989.909266666669</v>
      </c>
      <c r="H8" s="130"/>
      <c r="I8" s="132" t="str">
        <f>IFERROR(VLOOKUP(D8,DB!A:F,6,0),"")</f>
        <v/>
      </c>
      <c r="J8" s="132" t="str">
        <f>IFERROR(VLOOKUP(D8,DB!A:G,7,0),"")</f>
        <v/>
      </c>
      <c r="K8" s="128"/>
      <c r="L8" s="127" t="str">
        <f>IFERROR(VLOOKUP(D8,DB!A:I,9,0),"")</f>
        <v/>
      </c>
    </row>
    <row r="9" spans="1:15" s="61" customFormat="1" ht="15" customHeight="1">
      <c r="A9" s="133"/>
      <c r="B9" s="132" t="str">
        <f>IFERROR(VLOOKUP(D9,DB!A:K,11,0),"")</f>
        <v/>
      </c>
      <c r="C9" s="132"/>
      <c r="D9" s="56"/>
      <c r="E9" s="131"/>
      <c r="F9" s="130"/>
      <c r="G9" s="129">
        <f t="shared" ca="1" si="1"/>
        <v>45989.909266666669</v>
      </c>
      <c r="H9" s="130"/>
      <c r="I9" s="132" t="str">
        <f>IFERROR(VLOOKUP(D9,DB!A:F,6,0),"")</f>
        <v/>
      </c>
      <c r="J9" s="132" t="str">
        <f>IFERROR(VLOOKUP(D9,DB!A:G,7,0),"")</f>
        <v/>
      </c>
      <c r="K9" s="128"/>
      <c r="L9" s="127" t="str">
        <f>IFERROR(VLOOKUP(D9,DB!A:I,9,0),"")</f>
        <v/>
      </c>
    </row>
    <row r="10" spans="1:15" s="61" customFormat="1" ht="15" customHeight="1">
      <c r="A10" s="133"/>
      <c r="B10" s="132" t="str">
        <f>IFERROR(VLOOKUP(D10,DB!A:K,11,0),"")</f>
        <v/>
      </c>
      <c r="C10" s="132"/>
      <c r="D10" s="56"/>
      <c r="E10" s="131"/>
      <c r="F10" s="130"/>
      <c r="G10" s="129">
        <f t="shared" ca="1" si="1"/>
        <v>45989.909266666669</v>
      </c>
      <c r="H10" s="130"/>
      <c r="I10" s="132" t="str">
        <f>IFERROR(VLOOKUP(D10,DB!A:F,6,0),"")</f>
        <v/>
      </c>
      <c r="J10" s="132" t="str">
        <f>IFERROR(VLOOKUP(D10,DB!A:G,7,0),"")</f>
        <v/>
      </c>
      <c r="K10" s="128"/>
      <c r="L10" s="127" t="str">
        <f>IFERROR(VLOOKUP(D10,DB!A:I,9,0),"")</f>
        <v/>
      </c>
    </row>
    <row r="11" spans="1:15" s="61" customFormat="1" ht="15" customHeight="1">
      <c r="A11" s="133"/>
      <c r="B11" s="132" t="str">
        <f>IFERROR(VLOOKUP(D11,DB!A:K,11,0),"")</f>
        <v/>
      </c>
      <c r="C11" s="132"/>
      <c r="D11" s="56"/>
      <c r="E11" s="131"/>
      <c r="F11" s="130"/>
      <c r="G11" s="129">
        <f t="shared" ca="1" si="1"/>
        <v>45989.909266666669</v>
      </c>
      <c r="H11" s="130"/>
      <c r="I11" s="132" t="str">
        <f>IFERROR(VLOOKUP(D11,DB!A:F,6,0),"")</f>
        <v/>
      </c>
      <c r="J11" s="132" t="str">
        <f>IFERROR(VLOOKUP(D11,DB!A:G,7,0),"")</f>
        <v/>
      </c>
      <c r="K11" s="128"/>
      <c r="L11" s="127" t="str">
        <f>IFERROR(VLOOKUP(D11,DB!A:I,9,0),"")</f>
        <v/>
      </c>
    </row>
    <row r="12" spans="1:15" s="61" customFormat="1" ht="15" customHeight="1">
      <c r="A12" s="133"/>
      <c r="B12" s="132" t="str">
        <f>IFERROR(VLOOKUP(D12,DB!A:K,11,0),"")</f>
        <v/>
      </c>
      <c r="C12" s="132"/>
      <c r="D12" s="56"/>
      <c r="E12" s="131"/>
      <c r="F12" s="130"/>
      <c r="G12" s="129">
        <f t="shared" ca="1" si="1"/>
        <v>45989.909266666669</v>
      </c>
      <c r="H12" s="130"/>
      <c r="I12" s="132" t="str">
        <f>IFERROR(VLOOKUP(D12,DB!A:F,6,0),"")</f>
        <v/>
      </c>
      <c r="J12" s="132" t="str">
        <f>IFERROR(VLOOKUP(D12,DB!A:G,7,0),"")</f>
        <v/>
      </c>
      <c r="K12" s="128"/>
      <c r="L12" s="127" t="str">
        <f>IFERROR(VLOOKUP(D12,DB!A:I,9,0),"")</f>
        <v/>
      </c>
    </row>
    <row r="13" spans="1:15" s="61" customFormat="1" ht="15" customHeight="1">
      <c r="A13" s="133"/>
      <c r="B13" s="132" t="str">
        <f>IFERROR(VLOOKUP(D13,DB!A:K,11,0),"")</f>
        <v/>
      </c>
      <c r="C13" s="132"/>
      <c r="D13" s="56"/>
      <c r="E13" s="131"/>
      <c r="F13" s="130"/>
      <c r="G13" s="129">
        <f t="shared" ca="1" si="1"/>
        <v>45989.909266666669</v>
      </c>
      <c r="H13" s="130"/>
      <c r="I13" s="132" t="str">
        <f>IFERROR(VLOOKUP(D13,DB!A:F,6,0),"")</f>
        <v/>
      </c>
      <c r="J13" s="132" t="str">
        <f>IFERROR(VLOOKUP(D13,DB!A:G,7,0),"")</f>
        <v/>
      </c>
      <c r="K13" s="128"/>
      <c r="L13" s="127" t="str">
        <f>IFERROR(VLOOKUP(D13,DB!A:I,9,0),"")</f>
        <v/>
      </c>
    </row>
    <row r="14" spans="1:15" s="61" customFormat="1" ht="15" customHeight="1">
      <c r="A14" s="133"/>
      <c r="B14" s="132" t="str">
        <f>IFERROR(VLOOKUP(D14,DB!A:K,11,0),"")</f>
        <v/>
      </c>
      <c r="C14" s="132"/>
      <c r="D14" s="56"/>
      <c r="E14" s="131"/>
      <c r="F14" s="130"/>
      <c r="G14" s="129">
        <f t="shared" ca="1" si="1"/>
        <v>45989.909266666669</v>
      </c>
      <c r="H14" s="130"/>
      <c r="I14" s="132" t="str">
        <f>IFERROR(VLOOKUP(D14,DB!A:F,6,0),"")</f>
        <v/>
      </c>
      <c r="J14" s="132" t="str">
        <f>IFERROR(VLOOKUP(D14,DB!A:G,7,0),"")</f>
        <v/>
      </c>
      <c r="K14" s="128"/>
      <c r="L14" s="127" t="str">
        <f>IFERROR(VLOOKUP(D14,DB!A:I,9,0),"")</f>
        <v/>
      </c>
    </row>
    <row r="15" spans="1:15" s="61" customFormat="1" ht="15" customHeight="1">
      <c r="A15" s="133"/>
      <c r="B15" s="132" t="str">
        <f>IFERROR(VLOOKUP(D15,DB!A:K,11,0),"")</f>
        <v/>
      </c>
      <c r="C15" s="132"/>
      <c r="D15" s="56"/>
      <c r="E15" s="131"/>
      <c r="F15" s="130"/>
      <c r="G15" s="129">
        <f t="shared" ca="1" si="1"/>
        <v>45989.909266666669</v>
      </c>
      <c r="H15" s="130"/>
      <c r="I15" s="132" t="str">
        <f>IFERROR(VLOOKUP(D15,DB!A:F,6,0),"")</f>
        <v/>
      </c>
      <c r="J15" s="132" t="str">
        <f>IFERROR(VLOOKUP(D15,DB!A:G,7,0),"")</f>
        <v/>
      </c>
      <c r="K15" s="128"/>
      <c r="L15" s="127" t="str">
        <f>IFERROR(VLOOKUP(D15,DB!A:I,9,0),"")</f>
        <v/>
      </c>
    </row>
    <row r="16" spans="1:15" s="61" customFormat="1" ht="15" customHeight="1">
      <c r="A16" s="133"/>
      <c r="B16" s="132" t="str">
        <f>IFERROR(VLOOKUP(D16,DB!A:K,11,0),"")</f>
        <v/>
      </c>
      <c r="C16" s="132"/>
      <c r="D16" s="56"/>
      <c r="E16" s="131"/>
      <c r="F16" s="130"/>
      <c r="G16" s="129">
        <f t="shared" ca="1" si="1"/>
        <v>45989.909266666669</v>
      </c>
      <c r="H16" s="130"/>
      <c r="I16" s="132" t="str">
        <f>IFERROR(VLOOKUP(D16,DB!A:F,6,0),"")</f>
        <v/>
      </c>
      <c r="J16" s="132" t="str">
        <f>IFERROR(VLOOKUP(D16,DB!A:G,7,0),"")</f>
        <v/>
      </c>
      <c r="K16" s="128"/>
      <c r="L16" s="127" t="str">
        <f>IFERROR(VLOOKUP(D16,DB!A:I,9,0),"")</f>
        <v/>
      </c>
    </row>
    <row r="17" spans="1:12" s="61" customFormat="1" ht="15" customHeight="1">
      <c r="A17" s="133"/>
      <c r="B17" s="132" t="str">
        <f>IFERROR(VLOOKUP(D17,DB!A:K,11,0),"")</f>
        <v/>
      </c>
      <c r="C17" s="132"/>
      <c r="D17" s="56"/>
      <c r="E17" s="131"/>
      <c r="F17" s="130"/>
      <c r="G17" s="129">
        <f t="shared" ca="1" si="1"/>
        <v>45989.909266666669</v>
      </c>
      <c r="H17" s="130"/>
      <c r="I17" s="132" t="str">
        <f>IFERROR(VLOOKUP(D17,DB!A:F,6,0),"")</f>
        <v/>
      </c>
      <c r="J17" s="132" t="str">
        <f>IFERROR(VLOOKUP(D17,DB!A:G,7,0),"")</f>
        <v/>
      </c>
      <c r="K17" s="128"/>
      <c r="L17" s="127" t="str">
        <f>IFERROR(VLOOKUP(D17,DB!A:I,9,0),"")</f>
        <v/>
      </c>
    </row>
    <row r="18" spans="1:12" s="61" customFormat="1" ht="15" customHeight="1">
      <c r="A18" s="133"/>
      <c r="B18" s="132" t="str">
        <f>IFERROR(VLOOKUP(D18,DB!A:K,11,0),"")</f>
        <v/>
      </c>
      <c r="C18" s="132"/>
      <c r="D18" s="56"/>
      <c r="E18" s="131"/>
      <c r="F18" s="130"/>
      <c r="G18" s="129">
        <f t="shared" ca="1" si="1"/>
        <v>45989.909266666669</v>
      </c>
      <c r="H18" s="130"/>
      <c r="I18" s="132" t="str">
        <f>IFERROR(VLOOKUP(D18,DB!A:F,6,0),"")</f>
        <v/>
      </c>
      <c r="J18" s="132" t="str">
        <f>IFERROR(VLOOKUP(D18,DB!A:G,7,0),"")</f>
        <v/>
      </c>
      <c r="K18" s="128"/>
      <c r="L18" s="127" t="str">
        <f>IFERROR(VLOOKUP(D18,DB!A:I,9,0),"")</f>
        <v/>
      </c>
    </row>
    <row r="19" spans="1:12" s="61" customFormat="1" ht="15" customHeight="1">
      <c r="A19" s="133"/>
      <c r="B19" s="132" t="str">
        <f>IFERROR(VLOOKUP(D19,DB!A:K,11,0),"")</f>
        <v/>
      </c>
      <c r="C19" s="132"/>
      <c r="D19" s="56"/>
      <c r="E19" s="131"/>
      <c r="F19" s="130"/>
      <c r="G19" s="129">
        <f t="shared" ca="1" si="1"/>
        <v>45989.909266666669</v>
      </c>
      <c r="H19" s="130"/>
      <c r="I19" s="132" t="str">
        <f>IFERROR(VLOOKUP(D19,DB!A:F,6,0),"")</f>
        <v/>
      </c>
      <c r="J19" s="132" t="str">
        <f>IFERROR(VLOOKUP(D19,DB!A:G,7,0),"")</f>
        <v/>
      </c>
      <c r="K19" s="128"/>
      <c r="L19" s="127" t="str">
        <f>IFERROR(VLOOKUP(D19,DB!A:I,9,0),"")</f>
        <v/>
      </c>
    </row>
    <row r="20" spans="1:12" s="61" customFormat="1" ht="15" customHeight="1">
      <c r="A20" s="133"/>
      <c r="B20" s="132" t="str">
        <f>IFERROR(VLOOKUP(D20,DB!A:K,11,0),"")</f>
        <v/>
      </c>
      <c r="C20" s="132"/>
      <c r="D20" s="56"/>
      <c r="E20" s="131"/>
      <c r="F20" s="130"/>
      <c r="G20" s="129">
        <f t="shared" ca="1" si="1"/>
        <v>45989.909266666669</v>
      </c>
      <c r="H20" s="130"/>
      <c r="I20" s="132" t="str">
        <f>IFERROR(VLOOKUP(D20,DB!A:F,6,0),"")</f>
        <v/>
      </c>
      <c r="J20" s="132" t="str">
        <f>IFERROR(VLOOKUP(D20,DB!A:G,7,0),"")</f>
        <v/>
      </c>
      <c r="K20" s="128"/>
      <c r="L20" s="127" t="str">
        <f>IFERROR(VLOOKUP(D20,DB!A:I,9,0),"")</f>
        <v/>
      </c>
    </row>
    <row r="21" spans="1:12" s="61" customFormat="1" ht="15" customHeight="1">
      <c r="A21" s="133"/>
      <c r="B21" s="132" t="str">
        <f>IFERROR(VLOOKUP(D21,DB!A:K,11,0),"")</f>
        <v/>
      </c>
      <c r="C21" s="132"/>
      <c r="D21" s="56"/>
      <c r="E21" s="131"/>
      <c r="F21" s="130"/>
      <c r="G21" s="129">
        <f t="shared" ca="1" si="1"/>
        <v>45989.909266666669</v>
      </c>
      <c r="H21" s="130"/>
      <c r="I21" s="132" t="str">
        <f>IFERROR(VLOOKUP(D21,DB!A:F,6,0),"")</f>
        <v/>
      </c>
      <c r="J21" s="132" t="str">
        <f>IFERROR(VLOOKUP(D21,DB!A:G,7,0),"")</f>
        <v/>
      </c>
      <c r="K21" s="128"/>
      <c r="L21" s="127" t="str">
        <f>IFERROR(VLOOKUP(D21,DB!A:I,9,0),"")</f>
        <v/>
      </c>
    </row>
    <row r="22" spans="1:12" s="61" customFormat="1" ht="15" customHeight="1">
      <c r="A22" s="133"/>
      <c r="B22" s="132" t="str">
        <f>IFERROR(VLOOKUP(D22,DB!A:K,11,0),"")</f>
        <v/>
      </c>
      <c r="C22" s="132"/>
      <c r="D22" s="56"/>
      <c r="E22" s="131"/>
      <c r="F22" s="130"/>
      <c r="G22" s="129">
        <f t="shared" ca="1" si="1"/>
        <v>45989.909266666669</v>
      </c>
      <c r="H22" s="130"/>
      <c r="I22" s="132" t="str">
        <f>IFERROR(VLOOKUP(D22,DB!A:F,6,0),"")</f>
        <v/>
      </c>
      <c r="J22" s="132" t="str">
        <f>IFERROR(VLOOKUP(D22,DB!A:G,7,0),"")</f>
        <v/>
      </c>
      <c r="K22" s="128"/>
      <c r="L22" s="127" t="str">
        <f>IFERROR(VLOOKUP(D22,DB!A:I,9,0),"")</f>
        <v/>
      </c>
    </row>
    <row r="23" spans="1:12" s="61" customFormat="1" ht="15" customHeight="1">
      <c r="A23" s="133"/>
      <c r="B23" s="132" t="str">
        <f>IFERROR(VLOOKUP(D23,DB!A:K,11,0),"")</f>
        <v/>
      </c>
      <c r="C23" s="132"/>
      <c r="D23" s="56"/>
      <c r="E23" s="131"/>
      <c r="F23" s="130"/>
      <c r="G23" s="129">
        <f t="shared" ca="1" si="1"/>
        <v>45989.909266666669</v>
      </c>
      <c r="H23" s="130"/>
      <c r="I23" s="132" t="str">
        <f>IFERROR(VLOOKUP(D23,DB!A:F,6,0),"")</f>
        <v/>
      </c>
      <c r="J23" s="132" t="str">
        <f>IFERROR(VLOOKUP(D23,DB!A:G,7,0),"")</f>
        <v/>
      </c>
      <c r="K23" s="128"/>
      <c r="L23" s="127" t="str">
        <f>IFERROR(VLOOKUP(D23,DB!A:I,9,0),"")</f>
        <v/>
      </c>
    </row>
    <row r="24" spans="1:12" s="61" customFormat="1" ht="15" customHeight="1">
      <c r="A24" s="133"/>
      <c r="B24" s="132" t="str">
        <f>IFERROR(VLOOKUP(D24,DB!A:K,11,0),"")</f>
        <v/>
      </c>
      <c r="C24" s="132"/>
      <c r="D24" s="56"/>
      <c r="E24" s="131"/>
      <c r="F24" s="130"/>
      <c r="G24" s="129">
        <f t="shared" ca="1" si="1"/>
        <v>45989.909266666669</v>
      </c>
      <c r="H24" s="130"/>
      <c r="I24" s="132" t="str">
        <f>IFERROR(VLOOKUP(D24,DB!A:F,6,0),"")</f>
        <v/>
      </c>
      <c r="J24" s="132" t="str">
        <f>IFERROR(VLOOKUP(D24,DB!A:G,7,0),"")</f>
        <v/>
      </c>
      <c r="K24" s="128"/>
      <c r="L24" s="127" t="str">
        <f>IFERROR(VLOOKUP(D24,DB!A:I,9,0),"")</f>
        <v/>
      </c>
    </row>
    <row r="25" spans="1:12" s="61" customFormat="1" ht="15" customHeight="1">
      <c r="A25" s="133"/>
      <c r="B25" s="132" t="str">
        <f>IFERROR(VLOOKUP(D25,DB!A:K,11,0),"")</f>
        <v/>
      </c>
      <c r="C25" s="132"/>
      <c r="D25" s="56"/>
      <c r="E25" s="131"/>
      <c r="F25" s="130"/>
      <c r="G25" s="129">
        <f t="shared" ca="1" si="1"/>
        <v>45989.909266666669</v>
      </c>
      <c r="H25" s="130"/>
      <c r="I25" s="132" t="str">
        <f>IFERROR(VLOOKUP(D25,DB!A:F,6,0),"")</f>
        <v/>
      </c>
      <c r="J25" s="132" t="str">
        <f>IFERROR(VLOOKUP(D25,DB!A:G,7,0),"")</f>
        <v/>
      </c>
      <c r="K25" s="128"/>
      <c r="L25" s="127" t="str">
        <f>IFERROR(VLOOKUP(D25,DB!A:I,9,0),"")</f>
        <v/>
      </c>
    </row>
    <row r="26" spans="1:12" s="61" customFormat="1" ht="15" customHeight="1">
      <c r="A26" s="133"/>
      <c r="B26" s="132" t="str">
        <f>IFERROR(VLOOKUP(D26,DB!A:K,11,0),"")</f>
        <v/>
      </c>
      <c r="C26" s="132"/>
      <c r="D26" s="56"/>
      <c r="E26" s="131"/>
      <c r="F26" s="130"/>
      <c r="G26" s="129">
        <f t="shared" ca="1" si="1"/>
        <v>45989.909266666669</v>
      </c>
      <c r="H26" s="130"/>
      <c r="I26" s="132" t="str">
        <f>IFERROR(VLOOKUP(D26,DB!A:F,6,0),"")</f>
        <v/>
      </c>
      <c r="J26" s="132" t="str">
        <f>IFERROR(VLOOKUP(D26,DB!A:G,7,0),"")</f>
        <v/>
      </c>
      <c r="K26" s="128"/>
      <c r="L26" s="127" t="str">
        <f>IFERROR(VLOOKUP(D26,DB!A:I,9,0),"")</f>
        <v/>
      </c>
    </row>
    <row r="27" spans="1:12" s="61" customFormat="1" ht="15" customHeight="1">
      <c r="A27" s="133"/>
      <c r="B27" s="132" t="str">
        <f>IFERROR(VLOOKUP(D27,DB!A:K,11,0),"")</f>
        <v/>
      </c>
      <c r="C27" s="132"/>
      <c r="D27" s="56"/>
      <c r="E27" s="131"/>
      <c r="F27" s="130"/>
      <c r="G27" s="129">
        <f t="shared" ca="1" si="1"/>
        <v>45989.909266666669</v>
      </c>
      <c r="H27" s="130"/>
      <c r="I27" s="132" t="str">
        <f>IFERROR(VLOOKUP(D27,DB!A:F,6,0),"")</f>
        <v/>
      </c>
      <c r="J27" s="132" t="str">
        <f>IFERROR(VLOOKUP(D27,DB!A:G,7,0),"")</f>
        <v/>
      </c>
      <c r="K27" s="128"/>
      <c r="L27" s="127" t="str">
        <f>IFERROR(VLOOKUP(D27,DB!A:I,9,0),"")</f>
        <v/>
      </c>
    </row>
    <row r="28" spans="1:12" s="61" customFormat="1" ht="15" customHeight="1">
      <c r="A28" s="133"/>
      <c r="B28" s="132" t="str">
        <f>IFERROR(VLOOKUP(D28,DB!A:K,11,0),"")</f>
        <v/>
      </c>
      <c r="C28" s="132"/>
      <c r="D28" s="56"/>
      <c r="E28" s="131"/>
      <c r="F28" s="130"/>
      <c r="G28" s="129">
        <f t="shared" ca="1" si="1"/>
        <v>45989.909266666669</v>
      </c>
      <c r="H28" s="130"/>
      <c r="I28" s="132" t="str">
        <f>IFERROR(VLOOKUP(D28,DB!A:F,6,0),"")</f>
        <v/>
      </c>
      <c r="J28" s="132" t="str">
        <f>IFERROR(VLOOKUP(D28,DB!A:G,7,0),"")</f>
        <v/>
      </c>
      <c r="K28" s="128"/>
      <c r="L28" s="127" t="str">
        <f>IFERROR(VLOOKUP(D28,DB!A:I,9,0),"")</f>
        <v/>
      </c>
    </row>
    <row r="29" spans="1:12" s="61" customFormat="1" ht="15" customHeight="1">
      <c r="A29" s="133"/>
      <c r="B29" s="132" t="str">
        <f>IFERROR(VLOOKUP(D29,DB!A:K,11,0),"")</f>
        <v/>
      </c>
      <c r="C29" s="132"/>
      <c r="D29" s="56"/>
      <c r="E29" s="131"/>
      <c r="F29" s="130"/>
      <c r="G29" s="129">
        <f t="shared" ca="1" si="1"/>
        <v>45989.909266666669</v>
      </c>
      <c r="H29" s="130"/>
      <c r="I29" s="132" t="str">
        <f>IFERROR(VLOOKUP(D29,DB!A:F,6,0),"")</f>
        <v/>
      </c>
      <c r="J29" s="132" t="str">
        <f>IFERROR(VLOOKUP(D29,DB!A:G,7,0),"")</f>
        <v/>
      </c>
      <c r="K29" s="128"/>
      <c r="L29" s="127" t="str">
        <f>IFERROR(VLOOKUP(D29,DB!A:I,9,0),"")</f>
        <v/>
      </c>
    </row>
    <row r="30" spans="1:12" s="61" customFormat="1" ht="15" customHeight="1">
      <c r="A30" s="133"/>
      <c r="B30" s="132" t="str">
        <f>IFERROR(VLOOKUP(D30,DB!A:K,11,0),"")</f>
        <v/>
      </c>
      <c r="C30" s="132"/>
      <c r="D30" s="56"/>
      <c r="E30" s="131"/>
      <c r="F30" s="130"/>
      <c r="G30" s="129">
        <f t="shared" ca="1" si="1"/>
        <v>45989.909266666669</v>
      </c>
      <c r="H30" s="130"/>
      <c r="I30" s="132" t="str">
        <f>IFERROR(VLOOKUP(D30,DB!A:F,6,0),"")</f>
        <v/>
      </c>
      <c r="J30" s="132" t="str">
        <f>IFERROR(VLOOKUP(D30,DB!A:G,7,0),"")</f>
        <v/>
      </c>
      <c r="K30" s="128"/>
      <c r="L30" s="127" t="str">
        <f>IFERROR(VLOOKUP(D30,DB!A:I,9,0),"")</f>
        <v/>
      </c>
    </row>
    <row r="31" spans="1:12" s="61" customFormat="1" ht="15" customHeight="1">
      <c r="A31" s="133"/>
      <c r="B31" s="132" t="str">
        <f>IFERROR(VLOOKUP(D31,DB!A:K,11,0),"")</f>
        <v/>
      </c>
      <c r="C31" s="132"/>
      <c r="D31" s="56"/>
      <c r="E31" s="131"/>
      <c r="F31" s="130"/>
      <c r="G31" s="129">
        <f t="shared" ca="1" si="1"/>
        <v>45989.909266666669</v>
      </c>
      <c r="H31" s="130"/>
      <c r="I31" s="132" t="str">
        <f>IFERROR(VLOOKUP(D31,DB!A:F,6,0),"")</f>
        <v/>
      </c>
      <c r="J31" s="132" t="str">
        <f>IFERROR(VLOOKUP(D31,DB!A:G,7,0),"")</f>
        <v/>
      </c>
      <c r="K31" s="128"/>
      <c r="L31" s="127" t="str">
        <f>IFERROR(VLOOKUP(D31,DB!A:I,9,0),"")</f>
        <v/>
      </c>
    </row>
    <row r="32" spans="1:12" s="61" customFormat="1" ht="15" customHeight="1">
      <c r="A32" s="133"/>
      <c r="B32" s="132" t="str">
        <f>IFERROR(VLOOKUP(D32,DB!A:K,11,0),"")</f>
        <v/>
      </c>
      <c r="C32" s="132"/>
      <c r="D32" s="56"/>
      <c r="E32" s="131"/>
      <c r="F32" s="130"/>
      <c r="G32" s="129">
        <f t="shared" ca="1" si="1"/>
        <v>45989.909266666669</v>
      </c>
      <c r="H32" s="130"/>
      <c r="I32" s="132" t="str">
        <f>IFERROR(VLOOKUP(D32,DB!A:F,6,0),"")</f>
        <v/>
      </c>
      <c r="J32" s="132" t="str">
        <f>IFERROR(VLOOKUP(D32,DB!A:G,7,0),"")</f>
        <v/>
      </c>
      <c r="K32" s="128"/>
      <c r="L32" s="127" t="str">
        <f>IFERROR(VLOOKUP(D32,DB!A:I,9,0),"")</f>
        <v/>
      </c>
    </row>
    <row r="33" spans="1:12" s="61" customFormat="1" ht="15" customHeight="1">
      <c r="A33" s="133"/>
      <c r="B33" s="132" t="str">
        <f>IFERROR(VLOOKUP(D33,DB!A:K,11,0),"")</f>
        <v/>
      </c>
      <c r="C33" s="132"/>
      <c r="D33" s="56"/>
      <c r="E33" s="131"/>
      <c r="F33" s="130"/>
      <c r="G33" s="129">
        <f t="shared" ca="1" si="1"/>
        <v>45989.909266666669</v>
      </c>
      <c r="H33" s="130"/>
      <c r="I33" s="132" t="str">
        <f>IFERROR(VLOOKUP(D33,DB!A:F,6,0),"")</f>
        <v/>
      </c>
      <c r="J33" s="132" t="str">
        <f>IFERROR(VLOOKUP(D33,DB!A:G,7,0),"")</f>
        <v/>
      </c>
      <c r="K33" s="128"/>
      <c r="L33" s="127" t="str">
        <f>IFERROR(VLOOKUP(D33,DB!A:I,9,0),"")</f>
        <v/>
      </c>
    </row>
    <row r="34" spans="1:12" s="61" customFormat="1" ht="15" customHeight="1">
      <c r="A34" s="133"/>
      <c r="B34" s="132" t="str">
        <f>IFERROR(VLOOKUP(D34,DB!A:K,11,0),"")</f>
        <v/>
      </c>
      <c r="C34" s="132"/>
      <c r="D34" s="56"/>
      <c r="E34" s="131"/>
      <c r="F34" s="130"/>
      <c r="G34" s="129">
        <f t="shared" ca="1" si="1"/>
        <v>45989.909266666669</v>
      </c>
      <c r="H34" s="130"/>
      <c r="I34" s="132" t="str">
        <f>IFERROR(VLOOKUP(D34,DB!A:F,6,0),"")</f>
        <v/>
      </c>
      <c r="J34" s="132" t="str">
        <f>IFERROR(VLOOKUP(D34,DB!A:G,7,0),"")</f>
        <v/>
      </c>
      <c r="K34" s="128"/>
      <c r="L34" s="127" t="str">
        <f>IFERROR(VLOOKUP(D34,DB!A:I,9,0),"")</f>
        <v/>
      </c>
    </row>
    <row r="35" spans="1:12" s="61" customFormat="1" ht="15" customHeight="1">
      <c r="A35" s="133"/>
      <c r="B35" s="132" t="str">
        <f>IFERROR(VLOOKUP(D35,DB!A:K,11,0),"")</f>
        <v/>
      </c>
      <c r="C35" s="132"/>
      <c r="D35" s="56"/>
      <c r="E35" s="131"/>
      <c r="F35" s="130"/>
      <c r="G35" s="129">
        <f t="shared" ca="1" si="1"/>
        <v>45989.909266666669</v>
      </c>
      <c r="H35" s="130"/>
      <c r="I35" s="132" t="str">
        <f>IFERROR(VLOOKUP(D35,DB!A:F,6,0),"")</f>
        <v/>
      </c>
      <c r="J35" s="132" t="str">
        <f>IFERROR(VLOOKUP(D35,DB!A:G,7,0),"")</f>
        <v/>
      </c>
      <c r="K35" s="128"/>
      <c r="L35" s="127" t="str">
        <f>IFERROR(VLOOKUP(D35,DB!A:I,9,0),"")</f>
        <v/>
      </c>
    </row>
    <row r="36" spans="1:12" s="61" customFormat="1" ht="15" customHeight="1">
      <c r="A36" s="133"/>
      <c r="B36" s="132" t="str">
        <f>IFERROR(VLOOKUP(D36,DB!A:K,11,0),"")</f>
        <v/>
      </c>
      <c r="C36" s="132"/>
      <c r="D36" s="56"/>
      <c r="E36" s="131"/>
      <c r="F36" s="130"/>
      <c r="G36" s="129">
        <f t="shared" ca="1" si="1"/>
        <v>45989.909266666669</v>
      </c>
      <c r="H36" s="130"/>
      <c r="I36" s="132" t="str">
        <f>IFERROR(VLOOKUP(D36,DB!A:F,6,0),"")</f>
        <v/>
      </c>
      <c r="J36" s="132" t="str">
        <f>IFERROR(VLOOKUP(D36,DB!A:G,7,0),"")</f>
        <v/>
      </c>
      <c r="K36" s="128"/>
      <c r="L36" s="127" t="str">
        <f>IFERROR(VLOOKUP(D36,DB!A:I,9,0),"")</f>
        <v/>
      </c>
    </row>
    <row r="37" spans="1:12" s="61" customFormat="1" ht="15" customHeight="1">
      <c r="A37" s="133"/>
      <c r="B37" s="132" t="str">
        <f>IFERROR(VLOOKUP(D37,DB!A:K,11,0),"")</f>
        <v/>
      </c>
      <c r="C37" s="132"/>
      <c r="D37" s="56"/>
      <c r="E37" s="131"/>
      <c r="F37" s="130"/>
      <c r="G37" s="129">
        <f t="shared" ca="1" si="1"/>
        <v>45989.909266666669</v>
      </c>
      <c r="H37" s="130"/>
      <c r="I37" s="132" t="str">
        <f>IFERROR(VLOOKUP(D37,DB!A:F,6,0),"")</f>
        <v/>
      </c>
      <c r="J37" s="132" t="str">
        <f>IFERROR(VLOOKUP(D37,DB!A:G,7,0),"")</f>
        <v/>
      </c>
      <c r="K37" s="128"/>
      <c r="L37" s="127" t="str">
        <f>IFERROR(VLOOKUP(D37,DB!A:I,9,0),"")</f>
        <v/>
      </c>
    </row>
    <row r="38" spans="1:12" s="61" customFormat="1" ht="15" customHeight="1">
      <c r="A38" s="133"/>
      <c r="B38" s="132" t="str">
        <f>IFERROR(VLOOKUP(D38,DB!A:K,11,0),"")</f>
        <v/>
      </c>
      <c r="C38" s="132"/>
      <c r="D38" s="56"/>
      <c r="E38" s="131"/>
      <c r="F38" s="130"/>
      <c r="G38" s="129">
        <f t="shared" ca="1" si="1"/>
        <v>45989.909266666669</v>
      </c>
      <c r="H38" s="130"/>
      <c r="I38" s="132" t="str">
        <f>IFERROR(VLOOKUP(D38,DB!A:F,6,0),"")</f>
        <v/>
      </c>
      <c r="J38" s="132" t="str">
        <f>IFERROR(VLOOKUP(D38,DB!A:G,7,0),"")</f>
        <v/>
      </c>
      <c r="K38" s="128"/>
      <c r="L38" s="127" t="str">
        <f>IFERROR(VLOOKUP(D38,DB!A:I,9,0),"")</f>
        <v/>
      </c>
    </row>
    <row r="39" spans="1:12" s="61" customFormat="1" ht="15" customHeight="1">
      <c r="F39" s="126"/>
      <c r="G39" s="125"/>
      <c r="H39" s="126"/>
      <c r="K39" s="124"/>
    </row>
    <row r="40" spans="1:12" s="61" customFormat="1" ht="15" customHeight="1">
      <c r="F40" s="126"/>
      <c r="G40" s="125"/>
      <c r="H40" s="126"/>
      <c r="K40" s="124"/>
    </row>
    <row r="41" spans="1:12" s="61" customFormat="1" ht="15" customHeight="1">
      <c r="F41" s="126"/>
      <c r="G41" s="125"/>
      <c r="H41" s="126"/>
      <c r="K41" s="124"/>
    </row>
    <row r="42" spans="1:12" s="61" customFormat="1" ht="15" customHeight="1">
      <c r="F42" s="126"/>
      <c r="G42" s="125"/>
      <c r="H42" s="126"/>
      <c r="K42" s="124"/>
    </row>
    <row r="43" spans="1:12" s="61" customFormat="1" ht="15" customHeight="1">
      <c r="F43" s="126"/>
      <c r="G43" s="125"/>
      <c r="H43" s="126"/>
      <c r="K43" s="124"/>
    </row>
  </sheetData>
  <customSheetViews>
    <customSheetView guid="{F6042A99-DD27-4453-835D-0834D95730CC}" filter="1" showAutoFilter="1">
      <pageMargins left="0" right="0" top="0" bottom="0" header="0" footer="0"/>
      <autoFilter ref="B1:M1" xr:uid="{59CE11B8-7CE3-4084-BCB2-7D74CA754D71}"/>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E10" sqref="E10"/>
    </sheetView>
  </sheetViews>
  <sheetFormatPr defaultColWidth="11.1796875" defaultRowHeight="31.5" customHeight="1"/>
  <cols>
    <col min="1" max="1" width="17.7265625" style="66" customWidth="1"/>
    <col min="2" max="2" width="5.81640625" style="66" customWidth="1"/>
    <col min="3" max="3" width="5.36328125" style="66" customWidth="1"/>
    <col min="4" max="4" width="8.81640625" style="66" customWidth="1"/>
    <col min="5" max="5" width="7.1796875" style="66" customWidth="1"/>
    <col min="6" max="6" width="14.453125" style="67" customWidth="1"/>
    <col min="7" max="7" width="13.08984375" style="68" bestFit="1" customWidth="1"/>
    <col min="8" max="8" width="14.81640625" style="69" customWidth="1"/>
    <col min="9" max="9" width="13" style="66" bestFit="1" customWidth="1"/>
    <col min="10" max="10" width="19.6328125" style="66" customWidth="1"/>
    <col min="11" max="11" width="59" style="70" customWidth="1"/>
    <col min="12" max="12" width="5.90625" style="66" bestFit="1" customWidth="1"/>
    <col min="13" max="16384" width="11.1796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5"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164.90942870370782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t="shared" ref="G4:G35" ca="1" si="1">IFERROR(NOW()-F4,"-")</f>
        <v>5.5218476851878222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t="shared" ca="1" si="1"/>
        <v>45989.909266666669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t="shared" ca="1" si="1"/>
        <v>45989.909266666669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t="shared" ca="1" si="1"/>
        <v>45989.909266666669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t="shared" ca="1" si="1"/>
        <v>45989.909266666669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t="shared" ca="1" si="1"/>
        <v>45989.909266666669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t="shared" ca="1" si="1"/>
        <v>45989.909266666669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t="shared" ca="1" si="1"/>
        <v>45989.909266666669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t="shared" ca="1" si="1"/>
        <v>45989.909266666669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t="shared" ca="1" si="1"/>
        <v>45989.909266666669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t="shared" ca="1" si="1"/>
        <v>45989.909266666669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t="shared" ca="1" si="1"/>
        <v>45989.909266666669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t="shared" ca="1" si="1"/>
        <v>45989.909266666669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t="shared" ca="1" si="1"/>
        <v>45989.909266666669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t="shared" ca="1" si="1"/>
        <v>45989.909266666669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t="shared" ca="1" si="1"/>
        <v>45989.909266666669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t="shared" ca="1" si="1"/>
        <v>45989.909266666669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t="shared" ca="1" si="1"/>
        <v>45989.909266666669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t="shared" ca="1" si="1"/>
        <v>45989.909266666669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t="shared" ca="1" si="1"/>
        <v>45989.909266666669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t="shared" ca="1" si="1"/>
        <v>45989.909266666669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t="shared" ca="1" si="1"/>
        <v>45989.909266666669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t="shared" ca="1" si="1"/>
        <v>45989.909266666669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t="shared" ca="1" si="1"/>
        <v>45989.909266666669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t="shared" ca="1" si="1"/>
        <v>45989.909266666669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t="shared" ca="1" si="1"/>
        <v>45989.909266666669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t="shared" ca="1" si="1"/>
        <v>45989.909266666669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t="shared" ca="1" si="1"/>
        <v>45989.909266666669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t="shared" ca="1" si="1"/>
        <v>45989.909266666669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t="shared" ca="1" si="1"/>
        <v>45989.909266666669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t="shared" ca="1" si="1"/>
        <v>45989.909266666669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t="shared" ca="1" si="1"/>
        <v>45989.909266666669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t="shared" ref="G36:G67" ca="1" si="2">IFERROR(NOW()-F36,"-")</f>
        <v>45989.909266666669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t="shared" ca="1" si="2"/>
        <v>45989.909266666669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t="shared" ca="1" si="2"/>
        <v>45989.909266666669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t="shared" ca="1" si="2"/>
        <v>45989.909266666669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t="shared" ca="1" si="2"/>
        <v>45989.909266666669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t="shared" ca="1" si="2"/>
        <v>45989.909266666669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t="shared" ca="1" si="2"/>
        <v>45989.909266666669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t="shared" ca="1" si="2"/>
        <v>45989.909266666669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t="shared" ca="1" si="2"/>
        <v>45989.909266666669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t="shared" ca="1" si="2"/>
        <v>45989.909266666669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t="shared" ca="1" si="2"/>
        <v>45989.909266666669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t="shared" ca="1" si="2"/>
        <v>45989.909266666669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t="shared" ca="1" si="2"/>
        <v>45989.909266666669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t="shared" ca="1" si="2"/>
        <v>45989.909266666669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t="shared" ca="1" si="2"/>
        <v>45989.909266666669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t="shared" ca="1" si="2"/>
        <v>45989.909266666669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t="shared" ca="1" si="2"/>
        <v>45989.909266666669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t="shared" ca="1" si="2"/>
        <v>45989.909266666669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t="shared" ca="1" si="2"/>
        <v>45989.909266666669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t="shared" ca="1" si="2"/>
        <v>45989.909266666669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t="shared" ca="1" si="2"/>
        <v>45989.909266666669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t="shared" ca="1" si="2"/>
        <v>45989.909266666669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t="shared" ca="1" si="2"/>
        <v>45989.909266666669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t="shared" ca="1" si="2"/>
        <v>45989.909266666669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t="shared" ca="1" si="2"/>
        <v>45989.909266666669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t="shared" ca="1" si="2"/>
        <v>45989.909266666669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t="shared" ca="1" si="2"/>
        <v>45989.909266666669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t="shared" ca="1" si="2"/>
        <v>45989.909266666669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t="shared" ca="1" si="2"/>
        <v>45989.909266666669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t="shared" ca="1" si="2"/>
        <v>45989.909266666669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t="shared" ca="1" si="2"/>
        <v>45989.909266666669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t="shared" ca="1" si="2"/>
        <v>45989.909266666669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t="shared" ref="G68:G83" ca="1" si="3">IFERROR(NOW()-F68,"-")</f>
        <v>45989.909266666669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t="shared" ca="1" si="3"/>
        <v>45989.909266666669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t="shared" ca="1" si="3"/>
        <v>45989.909266666669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t="shared" ca="1" si="3"/>
        <v>45989.909266666669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t="shared" ca="1" si="3"/>
        <v>45989.909266666669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t="shared" ca="1" si="3"/>
        <v>45989.909266666669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t="shared" ca="1" si="3"/>
        <v>45989.909266666669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t="shared" ca="1" si="3"/>
        <v>45989.909266666669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t="shared" ca="1" si="3"/>
        <v>45989.909266666669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t="shared" ca="1" si="3"/>
        <v>45989.909266666669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t="shared" ca="1" si="3"/>
        <v>45989.909266666669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t="shared" ca="1" si="3"/>
        <v>45989.909266666669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t="shared" ca="1" si="3"/>
        <v>45989.909266666669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t="shared" ca="1" si="3"/>
        <v>45989.909266666669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t="shared" ca="1" si="3"/>
        <v>45989.909266666669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t="shared" ca="1" si="3"/>
        <v>45989.909266666669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796875" style="24" customWidth="1"/>
    <col min="2" max="2" width="5.90625" style="24" customWidth="1"/>
    <col min="3" max="3" width="7.453125" style="24" customWidth="1"/>
    <col min="4" max="4" width="8.90625" style="24" customWidth="1"/>
    <col min="5" max="5" width="9" style="24" customWidth="1"/>
    <col min="6" max="6" width="15.1796875" style="25" customWidth="1"/>
    <col min="7" max="7" width="13.81640625" style="26" customWidth="1"/>
    <col min="8" max="8" width="17.26953125" style="25" customWidth="1"/>
    <col min="9" max="9" width="15.26953125" style="24" customWidth="1"/>
    <col min="10" max="10" width="13.7265625" style="24" customWidth="1"/>
    <col min="11" max="11" width="43.08984375" style="41" customWidth="1"/>
    <col min="12" max="12" width="5.9062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6" t="s">
        <v>39016</v>
      </c>
      <c r="I1" s="117" t="s">
        <v>39017</v>
      </c>
      <c r="J1" s="117" t="s">
        <v>39018</v>
      </c>
      <c r="K1" s="57" t="s">
        <v>39019</v>
      </c>
      <c r="L1" s="27" t="s">
        <v>8</v>
      </c>
      <c r="M1" s="28"/>
    </row>
    <row r="2" spans="1:13" ht="15" customHeight="1">
      <c r="A2" s="19"/>
      <c r="B2" s="58" t="str">
        <f>IFERROR(VLOOKUP(D2,DB!A:K,11,0),"")</f>
        <v/>
      </c>
      <c r="C2" s="18"/>
      <c r="D2" s="82"/>
      <c r="E2" s="18"/>
      <c r="F2" s="20"/>
      <c r="G2" s="21">
        <f t="shared" ref="G2:G41" ca="1" si="0">IFERROR(NOW()-F2,"-")</f>
        <v>45989.909266666669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45989.909266666669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45989.909266666669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45989.909266666669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45989.909266666669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45989.909266666669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45989.909266666669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45989.909266666669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45989.909266666669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45989.909266666669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45989.909266666669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45989.909266666669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45989.909266666669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45989.909266666669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45989.909266666669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45989.909266666669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45989.909266666669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45989.909266666669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45989.909266666669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45989.909266666669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45989.909266666669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45989.909266666669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45989.909266666669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45989.909266666669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45989.909266666669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45989.909266666669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45989.909266666669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45989.909266666669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45989.909266666669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45989.909266666669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45989.909266666669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45989.909266666669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45989.909266666669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45989.909266666669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45989.909266666669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45989.909266666669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45989.909266666669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45989.909266666669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45989.909266666669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45989.909266666669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45989.909266666669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45989.909266666669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45989.909266666669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45989.909266666669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45989.909266666669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45989.909266666669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45989.909266666669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45989.909266666669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45989.909266666669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45989.909266666669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45989.909266666669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45989.909266666669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45989.909266666669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45989.909266666669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45989.909266666669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45989.909266666669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45989.909266666669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45989.909266666669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45989.909266666669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45989.909266666669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45989.909266666669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45989.909266666669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45989.909266666669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45989.909266666669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45989.909266666669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45989.909266666669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45989.909266666669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45989.909266666669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45989.909266666669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45989.909266666669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45989.909266666669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45989.909266666669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45989.909266666669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45989.909266666669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45989.909266666669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45989.909266666669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45989.909266666669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45989.909266666669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45989.909266666669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45989.909266666669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45989.909266666669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45989.909266666669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45989.909266666669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45989.909266666669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45989.909266666669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45989.909266666669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45989.909266666669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45989.909266666669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45989.909266666669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45989.909266666669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45989.909266666669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45989.909266666669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45989.909266666669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45989.909266666669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45989.909266666669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45989.909266666669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45989.909266666669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45989.909266666669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45989.909266666669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45989.909266666669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45989.909266666669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45989.909266666669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45989.909266666669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45989.909266666669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45989.909266666669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45989.909266666669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45989.909266666669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45989.909266666669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45989.909266666669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45989.909266666669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45989.909266666669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45989.909266666669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45989.909266666669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45989.909266666669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45989.909266666669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45989.909266666669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45989.909266666669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45989.909266666669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45989.909266666669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45989.909266666669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45989.909266666669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45989.909266666669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45989.909266666669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45989.909266666669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45989.909266666669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45989.909266666669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45989.909266666669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45989.909266666669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45989.909266666669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45989.909266666669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45989.909266666669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45989.909266666669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45989.909266666669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45989.909266666669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45989.909266666669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45989.909266666669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45989.909266666669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45989.909266666669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45989.909266666669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45989.909266666669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45989.909266666669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45989.909266666669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45989.909266666669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45989.909266666669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45989.909266666669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45989.909266666669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45989.909266666669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45989.909266666669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45989.909266666669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45989.909266666669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45989.909266666669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45989.909266666669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45989.909266666669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45989.909266666669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45989.909266666669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45989.909266666669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45989.909266666669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45989.909266666669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45989.909266666669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45989.909266666669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45989.909266666669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45989.909266666669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45989.909266666669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45989.909266666669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45989.909266666669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45989.909266666669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45989.909266666669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45989.909266666669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45989.909266666669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45989.909266666669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45989.909266666669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45989.909266666669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45989.909266666669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45989.909266666669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45989.909266666669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45989.909266666669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45989.909266666669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45989.909266666669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45989.909266666669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45989.909266666669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45989.909266666669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45989.909266666669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45989.909266666669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45989.909266666669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45989.909266666669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45989.909266666669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45989.909266666669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45989.909266666669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45989.909266666669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45989.909266666669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45989.909266666669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45989.909266666669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45989.909266666669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45989.909266666669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45989.909266666669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45989.909266666669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45989.909266666669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45989.909266666669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45989.909266666669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45989.909266666669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45989.909266666669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45989.909266666669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45989.909266666669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45989.909266666669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45989.909266666669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45989.909266666669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45989.909266666669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45989.909266666669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45989.909266666669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45989.909266666669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45989.909266666669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45989.909266666669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45989.909266666669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45989.909266666669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45989.909266666669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45989.909266666669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45989.909266666669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45989.909266666669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45989.909266666669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45989.909266666669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45989.909266666669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45989.909266666669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45989.909266666669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45989.909266666669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45989.909266666669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45989.909266666669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45989.909266666669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45989.909266666669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45989.909266666669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45989.909266666669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45989.909266666669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45989.909266666669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45989.909266666669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45989.909266666669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45989.909266666669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45989.909266666669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45989.909266666669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45989.909266666669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45989.909266666669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45989.909266666669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45989.909266666669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45989.909266666669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45989.909266666669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45989.909266666669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45989.909266666669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45989.909266666669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45989.909266666669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45989.909266666669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45989.909266666669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45989.909266666669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45989.909266666669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45989.909266666669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45989.909266666669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45989.909266666669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45989.909266666669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45989.909266666669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45989.909266666669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45989.909266666669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45989.909266666669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45989.909266666669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45989.909266666669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45989.909266666669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45989.909266666669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45989.909266666669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45989.909266666669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45989.909266666669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45989.909266666669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45989.909266666669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45989.909266666669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45989.909266666669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45989.909266666669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45989.909266666669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45989.909266666669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45989.909266666669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45989.909266666669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45989.909266666669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45989.909266666669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45989.909266666669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45989.909266666669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45989.909266666669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45989.909266666669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45989.909266666669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45989.909266666669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45989.909266666669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45989.909266666669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45989.909266666669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45989.909266666669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45989.909266666669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45989.909266666669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45989.909266666669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45989.909266666669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45989.909266666669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45989.909266666669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45989.909266666669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45989.909266666669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45989.909266666669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45989.909266666669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45989.909266666669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45989.909266666669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45989.909266666669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45989.909266666669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45989.909266666669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45989.909266666669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45989.909266666669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45989.909266666669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45989.909266666669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45989.909266666669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45989.909266666669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45989.909266666669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45989.909266666669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45989.909266666669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45989.909266666669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45989.909266666669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45989.909266666669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45989.909266666669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45989.909266666669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45989.909266666669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45989.909266666669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45989.909266666669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45989.909266666669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45989.909266666669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45989.909266666669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45989.909266666669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45989.909266666669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45989.909266666669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45989.909266666669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45989.909266666669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45989.909266666669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45989.909266666669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45989.909266666669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45989.909266666669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45989.909266666669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45989.909266666669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45989.909266666669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45989.909266666669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45989.909266666669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45989.909266666669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45989.909266666669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45989.909266666669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45989.909266666669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45989.909266666669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45989.909266666669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45989.909266666669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45989.909266666669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45989.909266666669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45989.909266666669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45989.909266666669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45989.909266666669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45989.909266666669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45989.909266666669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45989.909266666669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45989.909266666669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45989.909266666669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45989.909266666669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45989.909266666669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45989.909266666669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45989.909266666669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45989.909266666669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45989.909266666669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45989.909266666669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45989.909266666669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45989.909266666669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45989.909266666669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45989.909266666669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45989.909266666669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45989.909266666669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45989.909266666669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45989.909266666669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45989.909266666669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45989.909266666669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45989.909266666669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45989.909266666669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45989.909266666669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45989.909266666669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45989.909266666669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45989.909266666669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45989.909266666669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45989.909266666669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45989.909266666669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45989.909266666669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45989.909266666669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45989.909266666669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45989.909266666669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45989.909266666669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45989.909266666669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45989.909266666669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45989.909266666669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45989.909266666669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45989.909266666669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45989.909266666669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45989.909266666669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45989.909266666669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45989.909266666669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45989.909266666669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45989.909266666669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45989.909266666669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45989.909266666669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45989.909266666669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45989.909266666669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45989.909266666669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45989.909266666669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45989.909266666669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45989.909266666669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45989.909266666669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45989.909266666669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45989.909266666669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45989.909266666669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45989.909266666669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45989.909266666669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45989.909266666669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45989.909266666669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45989.909266666669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45989.909266666669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45989.909266666669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45989.909266666669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45989.909266666669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45989.909266666669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45989.909266666669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45989.909266666669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45989.909266666669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45989.909266666669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45989.909266666669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45989.909266666669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45989.909266666669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45989.909266666669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45989.909266666669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45989.909266666669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45989.909266666669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45989.909266666669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45989.909266666669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45989.909266666669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45989.909266666669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45989.909266666669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45989.909266666669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45989.909266666669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45989.909266666669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45989.909266666669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45989.909266666669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45989.909266666669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45989.909266666669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45989.909266666669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45989.909266666669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45989.909266666669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45989.909266666669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45989.909266666669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45989.909266666669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45989.909266666669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45989.909266666669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45989.909266666669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45989.909266666669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45989.909266666669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45989.909266666669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45989.909266666669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45989.909266666669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45989.909266666669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45989.909266666669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45989.909266666669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45989.909266666669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45989.909266782408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45989.909266782408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45989.909266782408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45989.909266782408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45989.909266782408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45989.909266782408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45989.909266782408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45989.909266782408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45989.909266782408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45989.909266782408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45989.909266782408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45989.909266782408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45989.909266782408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45989.909266782408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45989.909266782408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45989.909266782408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45989.909266782408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45989.909266782408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45989.909266782408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45989.909266782408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45989.909266782408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45989.909266782408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45989.909266782408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45989.909266782408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45989.909266782408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45989.909266782408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45989.909266782408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45989.909266782408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45989.909266782408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45989.909266782408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45989.909266782408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45989.909266782408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45989.909266782408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45989.909266782408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45989.909266782408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45989.909266782408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45989.909266782408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45989.909266782408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45989.909266782408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45989.909266782408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45989.909266782408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45989.909266782408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45989.909266782408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45989.909266782408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45989.909266782408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45989.909266782408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45989.909266782408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45989.909266782408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45989.909266782408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45989.909266782408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45989.909266782408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45989.909266782408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45989.909266782408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45989.909266782408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45989.909266782408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45989.909266782408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45989.909266782408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45989.909266782408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45989.909266782408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45989.909266782408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45989.909266782408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45989.909266782408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45989.909266782408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45989.909266782408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45989.909266782408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45989.909266782408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45989.909266782408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45989.909266782408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45989.909266782408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45989.909266782408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45989.909266782408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45989.909266782408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45989.909266782408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45989.909266782408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45989.909266782408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45989.909266782408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45989.909266782408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45989.909266782408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45989.909266782408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45989.909266782408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45989.909266782408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45989.909266782408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45989.909266782408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45989.909266782408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45989.909266782408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45989.909266782408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45989.909266782408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45989.909266782408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45989.909266782408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45989.909266782408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45989.909266782408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45989.909266782408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45989.909266782408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45989.909266782408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45989.909266782408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45989.909266782408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45989.909266782408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45989.909266782408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45989.909266782408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45989.909266782408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45989.909266782408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45989.909266782408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45989.909266782408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45989.909266782408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45989.909266782408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45989.909266782408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45989.909266782408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45989.909266782408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45989.909266782408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45989.909266782408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45989.909266782408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45989.909266782408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45989.909266782408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45989.909266782408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45989.909266782408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45989.909266782408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45989.909266782408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45989.909266782408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45989.909266782408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45989.909266782408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45989.909266782408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45989.909266782408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45989.909266782408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45989.909266782408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45989.909266782408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45989.909266782408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45989.909266782408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45989.909266782408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45989.909266782408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45989.909266782408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45989.909266782408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45989.909266782408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45989.909266782408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45989.909266782408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45989.909266782408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45989.909266782408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45989.909266782408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45989.909266782408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45989.909266782408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45989.909266782408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45989.909266782408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45989.909266782408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45989.909266782408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45989.909266782408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45989.909266782408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45989.909266782408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45989.909266782408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45989.909266782408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45989.909266782408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45989.909266782408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45989.909266782408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45989.909266782408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45989.909266782408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45989.909266782408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45989.909266782408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45989.909266782408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45989.909266782408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45989.909266782408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45989.909266782408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45989.909266782408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45989.909266782408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45989.909266782408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45989.909266782408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45989.909266782408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45989.909266782408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45989.909266782408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45989.909266782408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45989.909266782408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45989.909266782408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45989.909266782408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45989.909266782408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45989.909266782408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45989.909266782408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45989.909266782408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45989.909266782408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45989.909266782408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45989.909266782408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45989.909266782408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45989.909266782408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45989.909266782408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45989.909266782408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45989.909266782408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45989.909266782408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45989.909266782408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45989.909266782408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45989.909266782408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45989.909266782408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45989.909266782408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45989.909266782408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45989.909266782408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45989.909266782408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45989.909266782408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45989.909266782408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45989.909266782408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45989.909266782408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45989.909266782408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45989.909266782408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45989.909266782408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45989.909266782408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45989.909266782408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45989.909266782408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45989.909266782408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45989.909266782408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45989.909266782408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45989.909266782408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45989.909266782408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45989.909266782408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45989.909266782408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45989.909266782408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45989.909266782408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45989.909266782408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45989.909266782408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45989.909266782408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45989.909266782408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45989.909266782408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45989.909266782408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45989.909266782408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45989.909266782408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45989.909266782408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45989.909266782408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45989.909266782408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45989.909266782408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45989.909266782408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45989.909266782408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45989.909266782408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45989.909266782408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45989.909266782408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45989.909266782408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45989.909266782408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45989.909266782408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45989.909266782408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45989.909266782408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45989.909266782408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45989.909266782408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45989.909266782408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45989.909266782408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45989.909266782408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45989.909266782408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45989.909266782408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45989.909266782408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45989.909266782408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45989.909266782408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45989.909266782408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45989.909266782408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45989.909266782408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45989.909266782408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45989.909266782408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45989.909266782408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45989.909266782408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45989.909266782408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45989.909266782408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45989.909266782408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45989.909266782408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45989.909266782408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45989.909266782408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45989.909266782408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45989.909266782408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45989.909266782408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45989.909266782408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45989.909266782408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45989.909266782408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45989.909266782408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45989.909266782408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45989.909266782408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45989.909266782408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45989.909266782408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45989.909266782408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45989.909266782408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45989.909266782408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45989.909266782408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45989.909266782408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45989.909266782408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45989.909266782408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45989.909266782408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45989.909266782408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45989.909266782408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45989.909266782408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45989.909266782408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45989.909266782408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45989.909266782408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45989.909266782408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45989.909266782408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45989.909266782408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45989.909266782408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45989.909266782408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45989.909266782408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45989.909266782408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45989.909266782408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45989.909266782408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45989.909266782408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45989.909266782408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45989.909266782408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45989.909266782408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45989.909266782408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45989.909266782408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45989.909266782408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45989.909266782408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45989.909266782408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45989.909266782408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45989.909266782408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45989.909266782408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45989.909266782408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45989.909266782408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45989.909266782408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45989.909266782408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45989.909266782408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45989.909266782408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45989.909266782408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45989.909266782408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45989.909266782408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45989.909266782408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45989.909266782408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45989.909266782408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45989.909266782408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45989.909266782408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45989.909266782408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45989.909266782408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45989.909266782408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45989.909266782408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45989.909266782408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45989.909266782408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45989.909266782408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45989.909266782408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45989.909266782408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45989.909266782408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45989.909266782408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45989.909266782408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45989.909266782408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45989.909266782408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45989.909266782408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45989.909266782408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45989.909266782408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45989.909266782408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45989.909266782408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45989.909266782408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45989.909266782408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45989.909266782408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45989.909266782408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45989.909266782408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45989.909266782408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45989.909266782408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45989.909266782408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45989.909266782408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45989.909266782408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45989.909266782408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45989.909266782408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45989.909266782408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45989.909266782408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45989.909266782408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45989.909266782408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45989.909266782408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45989.909266782408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45989.909266782408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45989.909266782408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45989.909266782408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45989.909266782408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45989.909266782408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45989.909266782408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45989.909266782408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45989.909266782408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45989.909266782408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45989.909266782408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45989.909266782408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45989.909266782408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45989.909266782408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45989.909266782408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45989.909266782408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45989.909266782408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45989.909266782408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45989.909266782408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45989.909266782408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45989.909266782408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45989.909266782408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45989.909266782408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45989.909266782408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45989.909266782408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45989.909266782408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45989.909266782408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45989.909266782408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45989.909266782408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45989.909266782408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45989.909266782408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45989.909266782408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45989.909266782408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45989.909266782408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45989.909266782408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45989.909266782408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45989.909266782408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45989.909266782408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45989.909266782408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45989.909266782408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45989.909266782408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45989.909266782408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45989.909266782408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45989.909266782408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45989.909266782408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45989.909266782408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45989.909266782408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45989.909266782408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45989.909266782408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45989.909266782408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45989.909266782408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45989.909266782408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45989.909266782408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45989.909266782408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45989.909266782408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45989.909266782408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45989.909266782408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45989.909266782408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45989.909266782408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45989.909266782408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45989.909266782408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45989.909266782408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45989.909266782408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45989.909266782408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45989.909266782408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45989.909266782408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45989.909266782408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45989.909266782408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45989.909266782408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45989.909266782408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45989.909266782408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45989.909266782408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45989.909266782408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45989.909266782408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45989.909266782408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45989.909266782408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45989.909266782408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45989.909266782408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45989.909266782408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45989.909266782408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45989.909266782408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45989.909266782408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45989.909266782408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45989.909266782408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45989.909266782408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45989.909266782408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45989.909266782408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45989.909266782408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45989.909266782408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45989.909266782408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45989.909266782408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45989.909266782408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45989.909266782408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45989.909266782408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45989.909266782408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45989.909266782408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45989.909266782408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45989.909266782408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45989.909266782408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45989.909266782408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45989.909266782408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45989.909266782408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45989.909266782408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45989.909266782408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45989.909266782408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45989.909266782408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45989.909266782408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45989.909266782408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45989.909266782408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45989.909266782408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45989.909266782408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45989.909266782408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45989.909266782408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45989.909266782408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45989.909266782408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45989.909266782408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45989.909266782408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45989.909266782408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45989.909266782408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45989.909266782408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45989.909266782408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45989.909266782408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45989.909266782408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45989.909266782408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45989.909266782408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45989.909266782408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45989.909266782408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45989.909266782408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45989.909266782408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45989.909266782408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45989.909266782408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45989.909266782408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45989.909266782408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45989.909266782408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45989.909266782408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45989.909266782408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45989.909266782408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45989.909266782408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45989.909266782408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45989.909266782408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45989.909266782408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45989.909266782408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0"/>
  <sheetViews>
    <sheetView workbookViewId="0">
      <selection activeCell="B13" sqref="B13"/>
    </sheetView>
  </sheetViews>
  <sheetFormatPr defaultColWidth="11.1796875" defaultRowHeight="15" customHeight="1"/>
  <cols>
    <col min="1" max="1" width="18.7265625" style="24" customWidth="1"/>
    <col min="2" max="2" width="5.26953125" style="24" customWidth="1"/>
    <col min="3" max="3" width="6.81640625" style="30" customWidth="1"/>
    <col min="4" max="4" width="8.26953125" style="24" customWidth="1"/>
    <col min="5" max="5" width="7.90625" style="24" customWidth="1"/>
    <col min="6" max="6" width="16.08984375" style="25" customWidth="1"/>
    <col min="7" max="7" width="12.6328125" style="26" customWidth="1"/>
    <col min="8" max="8" width="14.81640625" style="25" customWidth="1"/>
    <col min="9" max="9" width="12.08984375" style="24" customWidth="1"/>
    <col min="10" max="10" width="17.1796875" style="24" bestFit="1" customWidth="1"/>
    <col min="11" max="11" width="55.81640625" style="31" customWidth="1"/>
    <col min="12" max="12" width="8.453125" style="24" customWidth="1"/>
    <col min="13" max="16384" width="11.1796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ht="28.8">
      <c r="A2" s="88" t="s">
        <v>39108</v>
      </c>
      <c r="B2" s="88" t="str">
        <f>IFERROR(VLOOKUP(D2,DB!A:K,11,0),"")</f>
        <v>R4</v>
      </c>
      <c r="C2" s="90">
        <v>1</v>
      </c>
      <c r="D2" s="88" t="s">
        <v>35092</v>
      </c>
      <c r="E2" s="91" t="s">
        <v>39021</v>
      </c>
      <c r="F2" s="92">
        <v>45703.480717592596</v>
      </c>
      <c r="G2" s="93">
        <f ca="1">IFERROR(NOW()-F2,"")</f>
        <v>286.42854907407309</v>
      </c>
      <c r="H2" s="92">
        <v>45703.474768518521</v>
      </c>
      <c r="I2" s="92" t="str">
        <f>IFERROR(VLOOKUP(D2,DB!A:F,6,0),"")</f>
        <v>SCECO</v>
      </c>
      <c r="J2" s="92" t="str">
        <f>IFERROR(VLOOKUP(D2,DB!A:G,7,0),"")</f>
        <v>Dead</v>
      </c>
      <c r="K2" s="94" t="s">
        <v>39109</v>
      </c>
      <c r="L2" s="88" t="str">
        <f>IFERROR(VLOOKUP(D2,DB!A:I,9,0),"")</f>
        <v>Latis</v>
      </c>
    </row>
    <row r="3" spans="1:16" ht="31.5" customHeight="1">
      <c r="A3" s="110" t="s">
        <v>39110</v>
      </c>
      <c r="B3" s="88" t="str">
        <f>IFERROR(VLOOKUP(D3,DB!A:K,11,0),"")</f>
        <v>R4</v>
      </c>
      <c r="C3" s="90">
        <v>1</v>
      </c>
      <c r="D3" s="88" t="s">
        <v>37841</v>
      </c>
      <c r="E3" s="91" t="s">
        <v>39021</v>
      </c>
      <c r="F3" s="92"/>
      <c r="G3" s="93">
        <f t="shared" ref="G3:G62" ca="1" si="0">IFERROR(NOW()-F3,"")</f>
        <v>45989.909266666669</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45989.909266666669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45989.909266666669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45989.909266666669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45989.909266666669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45989.909266666669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45989.909266666669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45989.909266666669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45989.909266666669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45989.909266666669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45989.909266666669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45989.909266666669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45989.909266666669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45989.909266666669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45989.909266666669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45989.909266666669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45989.909266666669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45989.909266666669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45989.909266666669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45989.909266666669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45989.909266666669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45989.909266666669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45989.909266666669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45989.909266666669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45989.909266666669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45989.909266666669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45989.909266666669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45989.909266666669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45989.909266666669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45989.909266666669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45989.909266666669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45989.909266666669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45989.909266666669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45989.909266666669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45989.909266666669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45989.909266666669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45989.909266666669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45989.909266666669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45989.909266666669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45989.909266666669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45989.909266666669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45989.909266666669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45989.909266666669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45989.909266666669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45989.909266666669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45989.909266666669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45989.909266666669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45989.909266666669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45989.909266666669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45989.909266666669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45989.909266666669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45989.909266666669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45989.909266666669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45989.909266666669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45989.909266666669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45989.909266666669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45989.909266666669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45989.909266666669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45989.909266666669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45989.909266666669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45989.909266666669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45989.909266666669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45989.909266666669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45989.909266666669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45989.909266666669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45989.909266666669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45989.909266666669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45989.909266666669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45989.909266666669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45989.909266666669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45989.909266666669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45989.909266666669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45989.909266666669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45989.909266666669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45989.909266666669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45989.909266666669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45989.909266666669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45989.909266666669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45989.909266666669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45989.909266666669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45989.909266666669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45989.909266666669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45989.909266666669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45989.909266666669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45989.909266666669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45989.909266666669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45989.909266666669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45989.909266666669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45989.909266666669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45989.909266666669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45989.909266666669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45989.909266666669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45989.909266666669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45989.909266666669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45989.909266666669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45989.909266666669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45989.909266666669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45989.909266666669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45989.909266666669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45989.909266666669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45989.909266666669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45989.909266666669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45989.909266666669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45989.909266666669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45989.909266666669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45989.909266666669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45989.909266666669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45989.909266666669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45989.909266666669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45989.909266666669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45989.909266666669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45989.909266666669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45989.909266666669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45989.909266666669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45989.909266666669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45989.909266666669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45989.909266666669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45989.909266666669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45989.909266666669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45989.909266666669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45989.909266666669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45989.909266666669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45989.909266666669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45989.909266666669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45989.909266666669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45989.909266666669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45989.909266666669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45989.909266666669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45989.909266666669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45989.909266666669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45989.909266666669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45989.909266666669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45989.909266666669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45989.909266666669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45989.909266666669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45989.909266666669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45989.909266666669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45989.909266666669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45989.909266666669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45989.909266666669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45989.909266666669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45989.909266666669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45989.909266666669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45989.909266666669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45989.909266666669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45989.909266666669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45989.909266666669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45989.909266666669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45989.909266666669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45989.909266666669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45989.909266666669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45989.909266666669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45989.909266666669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45989.909266666669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45989.909266666669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45989.909266666669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45989.909266666669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45989.909266666669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45989.909266666669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45989.909266666669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45989.909266666669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45989.909266666669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45989.909266666669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45989.909266666669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45989.909266666669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45989.909266666669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45989.909266666669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45989.909266666669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45989.909266666669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45989.909266666669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45989.909266666669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45989.909266666669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45989.909266666669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45989.909266666669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45989.909266666669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45989.909266666669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45989.909266666669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45989.909266666669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45989.909266666669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45989.909266666669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45989.909266666669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45989.909266666669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45989.909266666669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45989.909266666669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45989.909266666669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45989.909266666669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45989.909266666669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45989.909266666669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54" ca="1" si="3">IFERROR(NOW()-F191,"")</f>
        <v>45989.909266666669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45989.909266666669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45989.909266666669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45989.909266666669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45989.909266666669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45989.909266666669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45989.909266666669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45989.909266666669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45989.909266666669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45989.909266666669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45989.909266666669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45989.909266666669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45989.909266666669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45989.909266666669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45989.909266666669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45989.909266666669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45989.909266666669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45989.909266666669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45989.909266666669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45989.909266666669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45989.909266666669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45989.909266666669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45989.909266666669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45989.909266666669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45989.909266666669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45989.909266666669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45989.909266666669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45989.909266666669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45989.909266666669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45989.909266666669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45989.909266666669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45989.909266666669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45989.909266666669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45989.909266666669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45989.909266666669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45989.909266666669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45989.909266666669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45989.909266666669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45989.909266666669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45989.909266666669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45989.909266666669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45989.909266666669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45989.909266666669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45989.909266666669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45989.909266666669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45989.909266666669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45989.909266666669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45989.909266666669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45989.909266666669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45989.909266666669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45989.909266666669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45989.909266666669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45989.909266666669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45989.909266666669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45989.909266666669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45989.909266666669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45989.909266666669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45989.909266666669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45989.909266666669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45989.909266666669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45989.909266666669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45989.909266666669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45989.909266666669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45989.909266666669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ref="G255:G300" ca="1" si="4">IFERROR(NOW()-F255,"")</f>
        <v>45989.909266666669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45989.909266666669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45989.909266666669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45989.909266666669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45989.909266666669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45989.909266666669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45989.909266666669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45989.909266666669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45989.909266666669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45989.909266666669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45989.909266666669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45989.909266666669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45989.909266666669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45989.909266666669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45989.909266666669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45989.909266666669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45989.909266666669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45989.909266666669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45989.909266666669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45989.909266666669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45989.909266666669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45989.909266666669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45989.909266666669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45989.909266666669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45989.909266666669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45989.909266666669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45989.909266666669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45989.909266666669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45989.909266666669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45989.909266666669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45989.909266666669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45989.909266666669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45989.909266666669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45989.909266666669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45989.909266666669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45989.909266666669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45989.909266666669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45989.909266666669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45989.909266666669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45989.909266666669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45989.909266666669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45989.909266666669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45989.909266666669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45989.909266666669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45989.909266666669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45989.909266666669</v>
      </c>
      <c r="H300" s="92"/>
      <c r="I300" s="110" t="str">
        <f>IFERROR(VLOOKUP(D300,DB!A:F,6,0),"")</f>
        <v/>
      </c>
      <c r="J300" s="110" t="str">
        <f>IFERROR(VLOOKUP(D300,DB!A:G,7,0),"")</f>
        <v/>
      </c>
      <c r="K300" s="94"/>
      <c r="L300" s="88" t="str">
        <f>IFERROR(VLOOKUP(D300,DB!A:I,9,0),"")</f>
        <v/>
      </c>
    </row>
  </sheetData>
  <dataValidations count="2">
    <dataValidation allowBlank="1" showInputMessage="1" showErrorMessage="1" sqref="E1" xr:uid="{A4F81451-56CC-4543-9497-104C4E44EE4B}"/>
    <dataValidation type="list" allowBlank="1" showInputMessage="1" showErrorMessage="1" sqref="E2:E3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A6" sqref="A6:XFD6"/>
    </sheetView>
  </sheetViews>
  <sheetFormatPr defaultColWidth="11.1796875" defaultRowHeight="14.4"/>
  <cols>
    <col min="1" max="1" width="19.453125" style="136" customWidth="1"/>
    <col min="2" max="2" width="4.6328125" style="136" customWidth="1"/>
    <col min="3" max="3" width="5.453125" style="136" customWidth="1"/>
    <col min="4" max="4" width="9.26953125" style="136" customWidth="1"/>
    <col min="5" max="5" width="8" style="136" customWidth="1"/>
    <col min="6" max="6" width="14.26953125" style="137" customWidth="1"/>
    <col min="7" max="7" width="9.7265625" style="138" customWidth="1"/>
    <col min="8" max="8" width="13.26953125" style="137" customWidth="1"/>
    <col min="9" max="9" width="9.90625" style="136" customWidth="1"/>
    <col min="10" max="10" width="9.81640625" style="136" customWidth="1"/>
    <col min="11" max="11" width="64.26953125" style="136" customWidth="1"/>
    <col min="12" max="12" width="6" style="136" customWidth="1"/>
    <col min="13" max="16384" width="11.1796875" style="136"/>
  </cols>
  <sheetData>
    <row r="1" spans="1:13" s="135" customFormat="1" ht="48.75" customHeight="1">
      <c r="A1" s="112" t="s">
        <v>39010</v>
      </c>
      <c r="B1" s="112" t="s">
        <v>39011</v>
      </c>
      <c r="C1" s="112" t="s">
        <v>39012</v>
      </c>
      <c r="D1" s="112" t="s">
        <v>166</v>
      </c>
      <c r="E1" s="112" t="s">
        <v>39013</v>
      </c>
      <c r="F1" s="113" t="s">
        <v>39014</v>
      </c>
      <c r="G1" s="114" t="s">
        <v>39015</v>
      </c>
      <c r="H1" s="113" t="s">
        <v>39016</v>
      </c>
      <c r="I1" s="112" t="s">
        <v>39017</v>
      </c>
      <c r="J1" s="112" t="s">
        <v>39018</v>
      </c>
      <c r="K1" s="112" t="s">
        <v>39019</v>
      </c>
      <c r="L1" s="112" t="s">
        <v>8</v>
      </c>
      <c r="M1" s="134"/>
    </row>
    <row r="2" spans="1:13" s="39" customFormat="1" ht="28.8">
      <c r="A2" s="37" t="s">
        <v>39112</v>
      </c>
      <c r="B2" s="37" t="str">
        <f>IFERROR(VLOOKUP(D2,DB!A:K,11,0),"")</f>
        <v>R5</v>
      </c>
      <c r="C2" s="37">
        <v>3</v>
      </c>
      <c r="D2" s="103" t="s">
        <v>36011</v>
      </c>
      <c r="E2" s="37" t="s">
        <v>39021</v>
      </c>
      <c r="F2" s="38">
        <v>45891.832060185188</v>
      </c>
      <c r="G2" s="105">
        <f ca="1">IFERROR(NOW()-F2,"")</f>
        <v>98.077206481480971</v>
      </c>
      <c r="H2" s="38">
        <v>45891.790393518517</v>
      </c>
      <c r="I2" s="37" t="str">
        <f>IFERROR(VLOOKUP(D2,DB!A:F,6,0),"")</f>
        <v>Generator-SG</v>
      </c>
      <c r="J2" s="37" t="str">
        <f>IFERROR(VLOOKUP(D2,DB!A:G,7,0),"")</f>
        <v>Vandalized</v>
      </c>
      <c r="K2" s="37" t="s">
        <v>39113</v>
      </c>
      <c r="L2" s="37" t="str">
        <f>IFERROR(VLOOKUP(D2,DB!A:I,9,0),"")</f>
        <v>Latis</v>
      </c>
      <c r="M2" s="102"/>
    </row>
    <row r="3" spans="1:13" s="39" customFormat="1" ht="28.8">
      <c r="A3" s="37" t="s">
        <v>39114</v>
      </c>
      <c r="B3" s="37" t="str">
        <f>IFERROR(VLOOKUP(D3,DB!A:K,11,0),"")</f>
        <v>R5</v>
      </c>
      <c r="C3" s="37">
        <v>1</v>
      </c>
      <c r="D3" s="37" t="s">
        <v>33268</v>
      </c>
      <c r="E3" s="37" t="s">
        <v>39100</v>
      </c>
      <c r="F3" s="38">
        <v>45926.188877314817</v>
      </c>
      <c r="G3" s="105">
        <f t="shared" ref="G3" ca="1" si="0">IFERROR(NOW()-F3,"")</f>
        <v>63.720389351852646</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41.248155555556878</v>
      </c>
      <c r="H4" s="107">
        <v>45948.661111111112</v>
      </c>
      <c r="I4" s="106" t="str">
        <f>IFERROR(VLOOKUP(D4,DB!A:F,6,0),"")</f>
        <v>SCECO</v>
      </c>
      <c r="J4" s="106" t="str">
        <f>IFERROR(VLOOKUP(D4,DB!A:G,7,0),"")</f>
        <v>Dead</v>
      </c>
      <c r="K4" s="106" t="s">
        <v>39117</v>
      </c>
      <c r="L4" s="106" t="str">
        <f>IFERROR(VLOOKUP(D4,DB!A:I,9,0),"")</f>
        <v>Latis</v>
      </c>
    </row>
    <row r="5" spans="1:13" s="39" customFormat="1" ht="28.8">
      <c r="A5" s="106" t="s">
        <v>39118</v>
      </c>
      <c r="B5" s="106" t="str">
        <f>IFERROR(VLOOKUP(D5,DB!A:K,11,0),"")</f>
        <v>R5</v>
      </c>
      <c r="C5" s="106">
        <v>1</v>
      </c>
      <c r="D5" s="106" t="s">
        <v>36518</v>
      </c>
      <c r="E5" s="106" t="s">
        <v>39021</v>
      </c>
      <c r="F5" s="107">
        <v>45981.373298611114</v>
      </c>
      <c r="G5" s="108">
        <f ca="1">IFERROR(NOW()-F5,"")</f>
        <v>8.5359680555557134</v>
      </c>
      <c r="H5" s="140">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39">
        <f t="shared" ref="G6:G10" ca="1" si="2">IFERROR(NOW()-F6,"")</f>
        <v>45989.909266666669</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39">
        <f t="shared" ca="1" si="2"/>
        <v>45989.909266666669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9">
        <f t="shared" ca="1" si="2"/>
        <v>45989.909266666669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9">
        <f t="shared" ca="1" si="2"/>
        <v>45989.909266666669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9">
        <f t="shared" ca="1" si="2"/>
        <v>45989.909266666669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9">
        <f t="shared" ref="G11:G44" ca="1" si="3">IFERROR(NOW()-F11,"")</f>
        <v>45989.909266666669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9">
        <f t="shared" ca="1" si="3"/>
        <v>45989.909266666669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9">
        <f t="shared" ca="1" si="3"/>
        <v>45989.909266666669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9">
        <f t="shared" ca="1" si="3"/>
        <v>45989.909266666669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9">
        <f t="shared" ca="1" si="3"/>
        <v>45989.909266666669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9">
        <f t="shared" ca="1" si="3"/>
        <v>45989.909266666669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9">
        <f t="shared" ca="1" si="3"/>
        <v>45989.909266666669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9">
        <f t="shared" ca="1" si="3"/>
        <v>45989.909266666669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9">
        <f t="shared" ca="1" si="3"/>
        <v>45989.909266666669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9">
        <f t="shared" ca="1" si="3"/>
        <v>45989.909266666669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9">
        <f t="shared" ca="1" si="3"/>
        <v>45989.909266666669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9">
        <f t="shared" ca="1" si="3"/>
        <v>45989.909266666669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9">
        <f t="shared" ca="1" si="3"/>
        <v>45989.909266666669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9">
        <f t="shared" ca="1" si="3"/>
        <v>45989.909266666669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39">
        <f t="shared" ca="1" si="3"/>
        <v>45989.909266666669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9">
        <f t="shared" ca="1" si="3"/>
        <v>45989.909266666669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9">
        <f t="shared" ca="1" si="3"/>
        <v>45989.909266666669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9">
        <f t="shared" ca="1" si="3"/>
        <v>45989.909266666669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9">
        <f t="shared" ca="1" si="3"/>
        <v>45989.909266666669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9">
        <f t="shared" ca="1" si="3"/>
        <v>45989.909266666669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9">
        <f t="shared" ca="1" si="3"/>
        <v>45989.909266666669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9">
        <f t="shared" ca="1" si="3"/>
        <v>45989.909266666669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9">
        <f t="shared" ca="1" si="3"/>
        <v>45989.909266666669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9">
        <f t="shared" ca="1" si="3"/>
        <v>45989.909266666669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9">
        <f t="shared" ca="1" si="3"/>
        <v>45989.909266666669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9">
        <f t="shared" ca="1" si="3"/>
        <v>45989.909266666669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9">
        <f t="shared" ca="1" si="3"/>
        <v>45989.909266666669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9">
        <f t="shared" ca="1" si="3"/>
        <v>45989.909266666669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9">
        <f t="shared" ca="1" si="3"/>
        <v>45989.909266666669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9">
        <f t="shared" ca="1" si="3"/>
        <v>45989.909266666669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9">
        <f t="shared" ca="1" si="3"/>
        <v>45989.909266666669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9">
        <f t="shared" ca="1" si="3"/>
        <v>45989.909266666669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9">
        <f t="shared" ca="1" si="3"/>
        <v>45989.909266666669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9">
        <f t="shared" ca="1" si="3"/>
        <v>45989.909266666669</v>
      </c>
      <c r="H44" s="38"/>
      <c r="I44" s="37" t="str">
        <f>IFERROR(VLOOKUP(D44,DB!A:F,6,0),"")</f>
        <v/>
      </c>
      <c r="J44" s="37" t="str">
        <f>IFERROR(VLOOKUP(D44,DB!A:G,7,0),"")</f>
        <v/>
      </c>
      <c r="K44" s="37"/>
      <c r="L44" s="37" t="str">
        <f>IFERROR(VLOOKUP(D44,DB!A:I,9,0),"")</f>
        <v/>
      </c>
    </row>
    <row r="45" spans="1:12">
      <c r="A45" s="103"/>
      <c r="B45" s="103"/>
      <c r="C45" s="103"/>
      <c r="D45" s="103"/>
      <c r="E45" s="103"/>
      <c r="F45" s="140"/>
      <c r="G45" s="105"/>
      <c r="H45" s="140"/>
      <c r="I45" s="103"/>
      <c r="J45" s="103"/>
      <c r="K45" s="103"/>
      <c r="L45" s="103"/>
    </row>
    <row r="46" spans="1:12">
      <c r="A46" s="103"/>
      <c r="B46" s="103"/>
      <c r="C46" s="103"/>
      <c r="D46" s="103"/>
      <c r="E46" s="103"/>
      <c r="F46" s="140"/>
      <c r="G46" s="105"/>
      <c r="H46" s="140"/>
      <c r="I46" s="103"/>
      <c r="J46" s="103"/>
      <c r="K46" s="103"/>
      <c r="L46" s="103"/>
    </row>
    <row r="47" spans="1:12">
      <c r="A47" s="103"/>
      <c r="B47" s="103"/>
      <c r="C47" s="103"/>
      <c r="D47" s="103"/>
      <c r="E47" s="103"/>
      <c r="F47" s="140"/>
      <c r="G47" s="105"/>
      <c r="H47" s="140"/>
      <c r="I47" s="103"/>
      <c r="J47" s="103"/>
      <c r="K47" s="103"/>
      <c r="L47" s="103"/>
    </row>
    <row r="48" spans="1:12">
      <c r="A48" s="103"/>
      <c r="B48" s="103"/>
      <c r="C48" s="103"/>
      <c r="D48" s="103"/>
      <c r="E48" s="103"/>
      <c r="F48" s="140"/>
      <c r="G48" s="105"/>
      <c r="H48" s="140"/>
      <c r="I48" s="103"/>
      <c r="J48" s="103"/>
      <c r="K48" s="103"/>
      <c r="L48" s="103"/>
    </row>
    <row r="49" spans="1:12">
      <c r="A49" s="103"/>
      <c r="B49" s="103"/>
      <c r="C49" s="103"/>
      <c r="D49" s="103"/>
      <c r="E49" s="103"/>
      <c r="F49" s="140"/>
      <c r="G49" s="105"/>
      <c r="H49" s="140"/>
      <c r="I49" s="103"/>
      <c r="J49" s="103"/>
      <c r="K49" s="103"/>
      <c r="L49" s="103"/>
    </row>
    <row r="50" spans="1:12">
      <c r="A50" s="103"/>
      <c r="B50" s="103"/>
      <c r="C50" s="103"/>
      <c r="D50" s="103"/>
      <c r="E50" s="103"/>
      <c r="F50" s="140"/>
      <c r="G50" s="105"/>
      <c r="H50" s="140"/>
      <c r="I50" s="103"/>
      <c r="J50" s="103"/>
      <c r="K50" s="103"/>
      <c r="L50" s="103"/>
    </row>
    <row r="51" spans="1:12">
      <c r="A51" s="103"/>
      <c r="B51" s="103"/>
      <c r="C51" s="103"/>
      <c r="D51" s="103"/>
      <c r="E51" s="103"/>
      <c r="F51" s="140"/>
      <c r="G51" s="105"/>
      <c r="H51" s="140"/>
      <c r="I51" s="103"/>
      <c r="J51" s="103"/>
      <c r="K51" s="103"/>
      <c r="L51" s="103"/>
    </row>
    <row r="52" spans="1:12">
      <c r="A52" s="103"/>
      <c r="B52" s="103"/>
      <c r="C52" s="103"/>
      <c r="D52" s="103"/>
      <c r="E52" s="103"/>
      <c r="F52" s="140"/>
      <c r="G52" s="105"/>
      <c r="H52" s="140"/>
      <c r="I52" s="103"/>
      <c r="J52" s="103"/>
      <c r="K52" s="103"/>
      <c r="L52" s="103"/>
    </row>
    <row r="53" spans="1:12">
      <c r="A53" s="103"/>
      <c r="B53" s="103"/>
      <c r="C53" s="103"/>
      <c r="D53" s="103"/>
      <c r="E53" s="103"/>
      <c r="F53" s="140"/>
      <c r="G53" s="105"/>
      <c r="H53" s="140"/>
      <c r="I53" s="103"/>
      <c r="J53" s="103"/>
      <c r="K53" s="103"/>
      <c r="L53" s="103"/>
    </row>
  </sheetData>
  <dataValidations count="2">
    <dataValidation allowBlank="1" showInputMessage="1" showErrorMessage="1" sqref="E1" xr:uid="{920C6338-E771-4DAE-8C89-92A9093EA4DE}"/>
    <dataValidation type="list" allowBlank="1" showInputMessage="1" showErrorMessage="1" sqref="E2:E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5"/>
  <sheetViews>
    <sheetView tabSelected="1" workbookViewId="0">
      <selection activeCell="I25" sqref="I25"/>
    </sheetView>
  </sheetViews>
  <sheetFormatPr defaultColWidth="21.36328125" defaultRowHeight="31.5" customHeight="1"/>
  <cols>
    <col min="1" max="1" width="20.453125" style="24" customWidth="1"/>
    <col min="2" max="2" width="8.36328125" style="24" customWidth="1"/>
    <col min="3" max="3" width="11.90625" style="24" customWidth="1"/>
    <col min="4" max="4" width="9.7265625" style="24" customWidth="1"/>
    <col min="5" max="5" width="11.81640625" style="24" customWidth="1"/>
    <col min="6" max="6" width="16.08984375" style="40" customWidth="1"/>
    <col min="7" max="7" width="21.26953125" style="26" customWidth="1"/>
    <col min="8" max="8" width="28.6328125" style="40" customWidth="1"/>
    <col min="9" max="9" width="14.26953125" style="24" customWidth="1"/>
    <col min="10" max="10" width="21.36328125" style="24" customWidth="1"/>
    <col min="11" max="11" width="50.7265625" style="41" customWidth="1"/>
    <col min="12" max="12" width="12.08984375" style="24" customWidth="1"/>
    <col min="13" max="16382" width="21.36328125" style="24"/>
    <col min="16383" max="16383" width="21.36328125" style="24" bestFit="1" customWidth="1"/>
    <col min="16384" max="16384" width="21.36328125" style="24"/>
  </cols>
  <sheetData>
    <row r="1" spans="1:16382" s="111" customFormat="1" ht="48" customHeight="1">
      <c r="A1" s="151" t="s">
        <v>39010</v>
      </c>
      <c r="B1" s="152" t="s">
        <v>39011</v>
      </c>
      <c r="C1" s="152" t="s">
        <v>39012</v>
      </c>
      <c r="D1" s="152" t="s">
        <v>166</v>
      </c>
      <c r="E1" s="152" t="s">
        <v>39013</v>
      </c>
      <c r="F1" s="153" t="s">
        <v>39014</v>
      </c>
      <c r="G1" s="154" t="s">
        <v>39015</v>
      </c>
      <c r="H1" s="153" t="s">
        <v>39016</v>
      </c>
      <c r="I1" s="152" t="s">
        <v>39017</v>
      </c>
      <c r="J1" s="152" t="s">
        <v>39018</v>
      </c>
      <c r="K1" s="152" t="s">
        <v>39019</v>
      </c>
      <c r="L1" s="15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2" t="s">
        <v>39120</v>
      </c>
      <c r="B2" s="143" t="str">
        <f>IFERROR(VLOOKUP(D2,DB!A:K,11,0),"")</f>
        <v>R6</v>
      </c>
      <c r="C2" s="144">
        <v>1</v>
      </c>
      <c r="D2" s="143" t="s">
        <v>37470</v>
      </c>
      <c r="E2" s="145" t="s">
        <v>39021</v>
      </c>
      <c r="F2" s="146">
        <v>45989.760231481479</v>
      </c>
      <c r="G2" s="147">
        <f ca="1">IFERROR(NOW()-F2,"-")</f>
        <v>0.14903518518985948</v>
      </c>
      <c r="H2" s="148">
        <v>45989.754675925928</v>
      </c>
      <c r="I2" s="143" t="str">
        <f>IFERROR(VLOOKUP(D2,DB!A:F,6,0),"")</f>
        <v>Generator-SG</v>
      </c>
      <c r="J2" s="143" t="str">
        <f>IFERROR(VLOOKUP(D2,DB!A:G,7,0),"")</f>
        <v>Vandalized</v>
      </c>
      <c r="K2" s="149" t="s">
        <v>39121</v>
      </c>
      <c r="L2" s="150" t="str">
        <f>IFERROR(VLOOKUP(D2,DB!A:I,9,0),"")</f>
        <v>Latis</v>
      </c>
    </row>
    <row r="3" spans="1:16382" ht="31.5" customHeight="1">
      <c r="A3" s="119" t="s">
        <v>39122</v>
      </c>
      <c r="B3" s="120" t="str">
        <f>IFERROR(VLOOKUP(D3,DB!A:K,11,0),"")</f>
        <v>R6</v>
      </c>
      <c r="C3" s="121">
        <v>2</v>
      </c>
      <c r="D3" s="120" t="s">
        <v>38999</v>
      </c>
      <c r="E3" s="106" t="s">
        <v>39021</v>
      </c>
      <c r="F3" s="107">
        <v>45989.87400462963</v>
      </c>
      <c r="G3" s="72">
        <f t="shared" ref="G3" ca="1" si="0">IFERROR(NOW()-F3,"-")</f>
        <v>3.5262037039501593E-2</v>
      </c>
      <c r="H3" s="122">
        <v>45989.842187499999</v>
      </c>
      <c r="I3" s="120" t="str">
        <f>IFERROR(VLOOKUP(D3,DB!A:F,6,0),"")</f>
        <v>Generator-SG</v>
      </c>
      <c r="J3" s="120" t="str">
        <f>IFERROR(VLOOKUP(D3,DB!A:G,7,0),"")</f>
        <v>Dead</v>
      </c>
      <c r="K3" s="123" t="s">
        <v>39123</v>
      </c>
      <c r="L3" s="150" t="str">
        <f>IFERROR(VLOOKUP(D3,DB!A:I,9,0),"")</f>
        <v>Latis</v>
      </c>
    </row>
    <row r="4" spans="1:16382" ht="31.5" customHeight="1">
      <c r="A4" s="119" t="s">
        <v>39124</v>
      </c>
      <c r="B4" s="120" t="s">
        <v>5398</v>
      </c>
      <c r="C4" s="121">
        <v>1</v>
      </c>
      <c r="D4" s="120" t="s">
        <v>39125</v>
      </c>
      <c r="E4" s="106" t="s">
        <v>39021</v>
      </c>
      <c r="F4" s="122">
        <v>45989.824872685182</v>
      </c>
      <c r="G4" s="72">
        <f t="shared" ref="G4:G25" ca="1" si="1">IFERROR(NOW()-F4,"-")</f>
        <v>8.439398148766486E-2</v>
      </c>
      <c r="H4" s="122">
        <v>45989.819328703707</v>
      </c>
      <c r="I4" s="120" t="s">
        <v>39126</v>
      </c>
      <c r="J4" s="120" t="s">
        <v>24</v>
      </c>
      <c r="K4" s="123" t="s">
        <v>39127</v>
      </c>
      <c r="L4" s="150" t="s">
        <v>8145</v>
      </c>
    </row>
    <row r="5" spans="1:16382" ht="31.5" customHeight="1">
      <c r="A5" s="119" t="s">
        <v>39128</v>
      </c>
      <c r="B5" s="120" t="s">
        <v>5398</v>
      </c>
      <c r="C5" s="121">
        <v>1</v>
      </c>
      <c r="D5" s="120" t="s">
        <v>39129</v>
      </c>
      <c r="E5" s="106" t="s">
        <v>39021</v>
      </c>
      <c r="F5" s="122">
        <v>45989.87296296296</v>
      </c>
      <c r="G5" s="72">
        <f t="shared" ca="1" si="1"/>
        <v>3.6303703709563706E-2</v>
      </c>
      <c r="H5" s="141">
        <v>45989.864641203705</v>
      </c>
      <c r="I5" s="120" t="s">
        <v>88</v>
      </c>
      <c r="J5" s="120" t="s">
        <v>10991</v>
      </c>
      <c r="K5" s="123" t="s">
        <v>39127</v>
      </c>
      <c r="L5" s="150" t="s">
        <v>8145</v>
      </c>
    </row>
    <row r="6" spans="1:16382" ht="31.5" customHeight="1">
      <c r="A6" s="119"/>
      <c r="B6" s="120" t="str">
        <f>IFERROR(VLOOKUP(D6,DB!A:K,11,0),"")</f>
        <v/>
      </c>
      <c r="C6" s="121"/>
      <c r="D6" s="120"/>
      <c r="E6" s="106"/>
      <c r="F6" s="122"/>
      <c r="G6" s="72">
        <f t="shared" ca="1" si="1"/>
        <v>45989.909266666669</v>
      </c>
      <c r="H6" s="122"/>
      <c r="I6" s="120" t="str">
        <f>IFERROR(VLOOKUP(D6,DB!A:F,6,0),"")</f>
        <v/>
      </c>
      <c r="J6" s="120" t="str">
        <f>IFERROR(VLOOKUP(D6,DB!A:G,7,0),"")</f>
        <v/>
      </c>
      <c r="K6" s="123"/>
      <c r="L6" s="150" t="str">
        <f>IFERROR(VLOOKUP(D6,DB!A:I,9,0),"")</f>
        <v/>
      </c>
    </row>
    <row r="7" spans="1:16382" ht="31.5" customHeight="1">
      <c r="A7" s="119"/>
      <c r="B7" s="120" t="str">
        <f>IFERROR(VLOOKUP(D7,DB!A:K,11,0),"")</f>
        <v/>
      </c>
      <c r="C7" s="121"/>
      <c r="D7" s="120"/>
      <c r="E7" s="106"/>
      <c r="F7" s="122"/>
      <c r="G7" s="72">
        <f t="shared" ca="1" si="1"/>
        <v>45989.909266666669</v>
      </c>
      <c r="H7" s="122"/>
      <c r="I7" s="120" t="str">
        <f>IFERROR(VLOOKUP(D7,DB!A:F,6,0),"")</f>
        <v/>
      </c>
      <c r="J7" s="120" t="str">
        <f>IFERROR(VLOOKUP(D7,DB!A:G,7,0),"")</f>
        <v/>
      </c>
      <c r="K7" s="123"/>
      <c r="L7" s="150" t="str">
        <f>IFERROR(VLOOKUP(D7,DB!A:I,9,0),"")</f>
        <v/>
      </c>
    </row>
    <row r="8" spans="1:16382" ht="31.5" customHeight="1">
      <c r="A8" s="119"/>
      <c r="B8" s="120" t="str">
        <f>IFERROR(VLOOKUP(D8,DB!A:K,11,0),"")</f>
        <v/>
      </c>
      <c r="C8" s="121"/>
      <c r="D8" s="120"/>
      <c r="E8" s="106"/>
      <c r="F8" s="122"/>
      <c r="G8" s="72">
        <f t="shared" ca="1" si="1"/>
        <v>45989.909266666669</v>
      </c>
      <c r="H8" s="122"/>
      <c r="I8" s="120" t="str">
        <f>IFERROR(VLOOKUP(D8,DB!A:F,6,0),"")</f>
        <v/>
      </c>
      <c r="J8" s="120" t="str">
        <f>IFERROR(VLOOKUP(D8,DB!A:G,7,0),"")</f>
        <v/>
      </c>
      <c r="K8" s="123"/>
      <c r="L8" s="150" t="str">
        <f>IFERROR(VLOOKUP(D8,DB!A:I,9,0),"")</f>
        <v/>
      </c>
    </row>
    <row r="9" spans="1:16382" ht="31.5" customHeight="1">
      <c r="A9" s="119"/>
      <c r="B9" s="120" t="str">
        <f>IFERROR(VLOOKUP(D9,DB!A:K,11,0),"")</f>
        <v/>
      </c>
      <c r="C9" s="121"/>
      <c r="D9" s="120"/>
      <c r="E9" s="106"/>
      <c r="F9" s="122"/>
      <c r="G9" s="72">
        <f t="shared" ca="1" si="1"/>
        <v>45989.909266666669</v>
      </c>
      <c r="H9" s="122"/>
      <c r="I9" s="120" t="str">
        <f>IFERROR(VLOOKUP(D9,DB!A:F,6,0),"")</f>
        <v/>
      </c>
      <c r="J9" s="120" t="str">
        <f>IFERROR(VLOOKUP(D9,DB!A:G,7,0),"")</f>
        <v/>
      </c>
      <c r="K9" s="123"/>
      <c r="L9" s="150" t="str">
        <f>IFERROR(VLOOKUP(D9,DB!A:I,9,0),"")</f>
        <v/>
      </c>
    </row>
    <row r="10" spans="1:16382" ht="31.5" customHeight="1">
      <c r="A10" s="119"/>
      <c r="B10" s="120" t="str">
        <f>IFERROR(VLOOKUP(D10,DB!A:K,11,0),"")</f>
        <v/>
      </c>
      <c r="C10" s="121"/>
      <c r="D10" s="120"/>
      <c r="E10" s="106"/>
      <c r="F10" s="122"/>
      <c r="G10" s="72">
        <f t="shared" ca="1" si="1"/>
        <v>45989.909266666669</v>
      </c>
      <c r="H10" s="122"/>
      <c r="I10" s="120" t="str">
        <f>IFERROR(VLOOKUP(D10,DB!A:F,6,0),"")</f>
        <v/>
      </c>
      <c r="J10" s="120" t="str">
        <f>IFERROR(VLOOKUP(D10,DB!A:G,7,0),"")</f>
        <v/>
      </c>
      <c r="K10" s="123"/>
      <c r="L10" s="150" t="str">
        <f>IFERROR(VLOOKUP(D10,DB!A:I,9,0),"")</f>
        <v/>
      </c>
    </row>
    <row r="11" spans="1:16382" ht="31.5" customHeight="1">
      <c r="A11" s="119"/>
      <c r="B11" s="120" t="str">
        <f>IFERROR(VLOOKUP(D11,DB!A:K,11,0),"")</f>
        <v/>
      </c>
      <c r="C11" s="121"/>
      <c r="D11" s="120"/>
      <c r="E11" s="106"/>
      <c r="F11" s="122"/>
      <c r="G11" s="72">
        <f t="shared" ca="1" si="1"/>
        <v>45989.909266666669</v>
      </c>
      <c r="H11" s="122"/>
      <c r="I11" s="120" t="str">
        <f>IFERROR(VLOOKUP(D11,DB!A:F,6,0),"")</f>
        <v/>
      </c>
      <c r="J11" s="120" t="str">
        <f>IFERROR(VLOOKUP(D11,DB!A:G,7,0),"")</f>
        <v/>
      </c>
      <c r="K11" s="123"/>
      <c r="L11" s="150" t="str">
        <f>IFERROR(VLOOKUP(D11,DB!A:I,9,0),"")</f>
        <v/>
      </c>
    </row>
    <row r="12" spans="1:16382" ht="31.5" customHeight="1">
      <c r="A12" s="119"/>
      <c r="B12" s="120" t="str">
        <f>IFERROR(VLOOKUP(D12,DB!A:K,11,0),"")</f>
        <v/>
      </c>
      <c r="C12" s="121"/>
      <c r="D12" s="120"/>
      <c r="E12" s="106"/>
      <c r="F12" s="122"/>
      <c r="G12" s="72">
        <f t="shared" ca="1" si="1"/>
        <v>45989.909266666669</v>
      </c>
      <c r="H12" s="122"/>
      <c r="I12" s="120" t="str">
        <f>IFERROR(VLOOKUP(D12,DB!A:F,6,0),"")</f>
        <v/>
      </c>
      <c r="J12" s="120" t="str">
        <f>IFERROR(VLOOKUP(D12,DB!A:G,7,0),"")</f>
        <v/>
      </c>
      <c r="K12" s="123"/>
      <c r="L12" s="150" t="str">
        <f>IFERROR(VLOOKUP(D12,DB!A:I,9,0),"")</f>
        <v/>
      </c>
    </row>
    <row r="13" spans="1:16382" ht="31.5" customHeight="1">
      <c r="A13" s="119"/>
      <c r="B13" s="120" t="str">
        <f>IFERROR(VLOOKUP(D13,DB!A:K,11,0),"")</f>
        <v/>
      </c>
      <c r="C13" s="121"/>
      <c r="D13" s="118"/>
      <c r="E13" s="106"/>
      <c r="F13" s="122"/>
      <c r="G13" s="72">
        <f t="shared" ca="1" si="1"/>
        <v>45989.909266666669</v>
      </c>
      <c r="H13" s="122"/>
      <c r="I13" s="120" t="str">
        <f>IFERROR(VLOOKUP(D13,DB!A:F,6,0),"")</f>
        <v/>
      </c>
      <c r="J13" s="120" t="str">
        <f>IFERROR(VLOOKUP(D13,DB!A:G,7,0),"")</f>
        <v/>
      </c>
      <c r="K13" s="123"/>
      <c r="L13" s="150" t="str">
        <f>IFERROR(VLOOKUP(D13,DB!A:I,9,0),"")</f>
        <v/>
      </c>
    </row>
    <row r="14" spans="1:16382" ht="31.5" customHeight="1">
      <c r="A14" s="119"/>
      <c r="B14" s="120" t="str">
        <f>IFERROR(VLOOKUP(D14,DB!A:K,11,0),"")</f>
        <v/>
      </c>
      <c r="C14" s="121"/>
      <c r="D14" s="120"/>
      <c r="E14" s="106"/>
      <c r="F14" s="122"/>
      <c r="G14" s="72">
        <f t="shared" ca="1" si="1"/>
        <v>45989.909266666669</v>
      </c>
      <c r="H14" s="122"/>
      <c r="I14" s="120" t="str">
        <f>IFERROR(VLOOKUP(D14,DB!A:F,6,0),"")</f>
        <v/>
      </c>
      <c r="J14" s="120" t="str">
        <f>IFERROR(VLOOKUP(D14,DB!A:G,7,0),"")</f>
        <v/>
      </c>
      <c r="K14" s="123"/>
      <c r="L14" s="150" t="str">
        <f>IFERROR(VLOOKUP(D14,DB!A:I,9,0),"")</f>
        <v/>
      </c>
    </row>
    <row r="15" spans="1:16382" ht="31.5" customHeight="1">
      <c r="A15" s="119"/>
      <c r="B15" s="120" t="str">
        <f>IFERROR(VLOOKUP(D15,DB!A:K,11,0),"")</f>
        <v/>
      </c>
      <c r="C15" s="121"/>
      <c r="D15" s="120"/>
      <c r="E15" s="106"/>
      <c r="F15" s="122"/>
      <c r="G15" s="72">
        <f t="shared" ca="1" si="1"/>
        <v>45989.909270833334</v>
      </c>
      <c r="H15" s="122"/>
      <c r="I15" s="120" t="str">
        <f>IFERROR(VLOOKUP(D15,DB!A:F,6,0),"")</f>
        <v/>
      </c>
      <c r="J15" s="120" t="str">
        <f>IFERROR(VLOOKUP(D15,DB!A:G,7,0),"")</f>
        <v/>
      </c>
      <c r="K15" s="123"/>
      <c r="L15" s="150" t="str">
        <f>IFERROR(VLOOKUP(D15,DB!A:I,9,0),"")</f>
        <v/>
      </c>
    </row>
    <row r="16" spans="1:16382" ht="31.5" customHeight="1">
      <c r="A16" s="119"/>
      <c r="B16" s="120" t="str">
        <f>IFERROR(VLOOKUP(D16,DB!A:K,11,0),"")</f>
        <v/>
      </c>
      <c r="C16" s="121"/>
      <c r="D16" s="120"/>
      <c r="E16" s="106"/>
      <c r="F16" s="122"/>
      <c r="G16" s="72">
        <f t="shared" ca="1" si="1"/>
        <v>45989.909270833334</v>
      </c>
      <c r="H16" s="122"/>
      <c r="I16" s="120" t="str">
        <f>IFERROR(VLOOKUP(D16,DB!A:F,6,0),"")</f>
        <v/>
      </c>
      <c r="J16" s="120" t="str">
        <f>IFERROR(VLOOKUP(D16,DB!A:G,7,0),"")</f>
        <v/>
      </c>
      <c r="K16" s="123"/>
      <c r="L16" s="150" t="str">
        <f>IFERROR(VLOOKUP(D16,DB!A:I,9,0),"")</f>
        <v/>
      </c>
    </row>
    <row r="17" spans="1:12" ht="31.5" customHeight="1">
      <c r="A17" s="119"/>
      <c r="B17" s="120" t="str">
        <f>IFERROR(VLOOKUP(D17,DB!A:K,11,0),"")</f>
        <v/>
      </c>
      <c r="C17" s="121"/>
      <c r="D17" s="120"/>
      <c r="E17" s="106"/>
      <c r="F17" s="122"/>
      <c r="G17" s="72">
        <f t="shared" ca="1" si="1"/>
        <v>45989.909270833334</v>
      </c>
      <c r="H17" s="122"/>
      <c r="I17" s="120" t="str">
        <f>IFERROR(VLOOKUP(D17,DB!A:F,6,0),"")</f>
        <v/>
      </c>
      <c r="J17" s="120" t="str">
        <f>IFERROR(VLOOKUP(D17,DB!A:G,7,0),"")</f>
        <v/>
      </c>
      <c r="K17" s="123"/>
      <c r="L17" s="150" t="str">
        <f>IFERROR(VLOOKUP(D17,DB!A:I,9,0),"")</f>
        <v/>
      </c>
    </row>
    <row r="18" spans="1:12" ht="31.5" customHeight="1">
      <c r="A18" s="119"/>
      <c r="B18" s="120" t="str">
        <f>IFERROR(VLOOKUP(D18,DB!A:K,11,0),"")</f>
        <v/>
      </c>
      <c r="C18" s="121"/>
      <c r="D18" s="120"/>
      <c r="E18" s="106"/>
      <c r="F18" s="122"/>
      <c r="G18" s="72">
        <f t="shared" ca="1" si="1"/>
        <v>45989.909270833334</v>
      </c>
      <c r="H18" s="122"/>
      <c r="I18" s="120" t="str">
        <f>IFERROR(VLOOKUP(D18,DB!A:F,6,0),"")</f>
        <v/>
      </c>
      <c r="J18" s="120" t="str">
        <f>IFERROR(VLOOKUP(D18,DB!A:G,7,0),"")</f>
        <v/>
      </c>
      <c r="K18" s="123"/>
      <c r="L18" s="150" t="str">
        <f>IFERROR(VLOOKUP(D18,DB!A:I,9,0),"")</f>
        <v/>
      </c>
    </row>
    <row r="19" spans="1:12" ht="31.5" customHeight="1">
      <c r="A19" s="119"/>
      <c r="B19" s="120" t="str">
        <f>IFERROR(VLOOKUP(D19,DB!A:K,11,0),"")</f>
        <v/>
      </c>
      <c r="C19" s="121"/>
      <c r="D19" s="120"/>
      <c r="E19" s="106"/>
      <c r="F19" s="122"/>
      <c r="G19" s="72">
        <f t="shared" ca="1" si="1"/>
        <v>45989.909270833334</v>
      </c>
      <c r="H19" s="122"/>
      <c r="I19" s="120" t="str">
        <f>IFERROR(VLOOKUP(D19,DB!A:F,6,0),"")</f>
        <v/>
      </c>
      <c r="J19" s="120" t="str">
        <f>IFERROR(VLOOKUP(D19,DB!A:G,7,0),"")</f>
        <v/>
      </c>
      <c r="K19" s="123"/>
      <c r="L19" s="150" t="str">
        <f>IFERROR(VLOOKUP(D19,DB!A:I,9,0),"")</f>
        <v/>
      </c>
    </row>
    <row r="20" spans="1:12" ht="31.5" customHeight="1">
      <c r="A20" s="119"/>
      <c r="B20" s="120" t="str">
        <f>IFERROR(VLOOKUP(D20,DB!A:K,11,0),"")</f>
        <v/>
      </c>
      <c r="C20" s="121"/>
      <c r="D20" s="120"/>
      <c r="E20" s="106"/>
      <c r="F20" s="122"/>
      <c r="G20" s="72">
        <f t="shared" ca="1" si="1"/>
        <v>45989.909270833334</v>
      </c>
      <c r="H20" s="122"/>
      <c r="I20" s="120" t="str">
        <f>IFERROR(VLOOKUP(D20,DB!A:F,6,0),"")</f>
        <v/>
      </c>
      <c r="J20" s="120" t="str">
        <f>IFERROR(VLOOKUP(D20,DB!A:G,7,0),"")</f>
        <v/>
      </c>
      <c r="K20" s="123"/>
      <c r="L20" s="150" t="str">
        <f>IFERROR(VLOOKUP(D20,DB!A:I,9,0),"")</f>
        <v/>
      </c>
    </row>
    <row r="21" spans="1:12" ht="31.5" customHeight="1">
      <c r="A21" s="119"/>
      <c r="B21" s="120" t="str">
        <f>IFERROR(VLOOKUP(D21,DB!A:K,11,0),"")</f>
        <v/>
      </c>
      <c r="C21" s="121"/>
      <c r="D21" s="118"/>
      <c r="E21" s="106"/>
      <c r="F21" s="122"/>
      <c r="G21" s="72">
        <f t="shared" ca="1" si="1"/>
        <v>45989.909270833334</v>
      </c>
      <c r="H21" s="122"/>
      <c r="I21" s="120" t="str">
        <f>IFERROR(VLOOKUP(D21,DB!A:F,6,0),"")</f>
        <v/>
      </c>
      <c r="J21" s="120" t="str">
        <f>IFERROR(VLOOKUP(D21,DB!A:G,7,0),"")</f>
        <v/>
      </c>
      <c r="K21" s="123"/>
      <c r="L21" s="150" t="str">
        <f>IFERROR(VLOOKUP(D21,DB!A:I,9,0),"")</f>
        <v/>
      </c>
    </row>
    <row r="22" spans="1:12" ht="31.5" customHeight="1">
      <c r="A22" s="119"/>
      <c r="B22" s="120" t="str">
        <f>IFERROR(VLOOKUP(D22,DB!A:K,11,0),"")</f>
        <v/>
      </c>
      <c r="C22" s="121"/>
      <c r="D22" s="120"/>
      <c r="E22" s="106"/>
      <c r="F22" s="122"/>
      <c r="G22" s="72">
        <f t="shared" ca="1" si="1"/>
        <v>45989.909270833334</v>
      </c>
      <c r="H22" s="122"/>
      <c r="I22" s="120" t="str">
        <f>IFERROR(VLOOKUP(D22,DB!A:F,6,0),"")</f>
        <v/>
      </c>
      <c r="J22" s="120" t="str">
        <f>IFERROR(VLOOKUP(D22,DB!A:G,7,0),"")</f>
        <v/>
      </c>
      <c r="K22" s="123"/>
      <c r="L22" s="150" t="str">
        <f>IFERROR(VLOOKUP(D22,DB!A:I,9,0),"")</f>
        <v/>
      </c>
    </row>
    <row r="23" spans="1:12" ht="31.5" customHeight="1">
      <c r="A23" s="119"/>
      <c r="B23" s="120" t="str">
        <f>IFERROR(VLOOKUP(D23,DB!A:K,11,0),"")</f>
        <v/>
      </c>
      <c r="C23" s="121"/>
      <c r="D23" s="120"/>
      <c r="E23" s="106"/>
      <c r="F23" s="122"/>
      <c r="G23" s="72">
        <f t="shared" ca="1" si="1"/>
        <v>45989.909270833334</v>
      </c>
      <c r="H23" s="122"/>
      <c r="I23" s="120" t="str">
        <f>IFERROR(VLOOKUP(D23,DB!A:F,6,0),"")</f>
        <v/>
      </c>
      <c r="J23" s="120" t="str">
        <f>IFERROR(VLOOKUP(D23,DB!A:G,7,0),"")</f>
        <v/>
      </c>
      <c r="K23" s="123"/>
      <c r="L23" s="150" t="str">
        <f>IFERROR(VLOOKUP(D23,DB!A:I,9,0),"")</f>
        <v/>
      </c>
    </row>
    <row r="24" spans="1:12" ht="31.5" customHeight="1">
      <c r="A24" s="119"/>
      <c r="B24" s="120" t="str">
        <f>IFERROR(VLOOKUP(D24,DB!A:K,11,0),"")</f>
        <v/>
      </c>
      <c r="C24" s="121"/>
      <c r="D24" s="120"/>
      <c r="E24" s="106"/>
      <c r="F24" s="122"/>
      <c r="G24" s="72">
        <f t="shared" ca="1" si="1"/>
        <v>45989.909270833334</v>
      </c>
      <c r="H24" s="122"/>
      <c r="I24" s="120" t="str">
        <f>IFERROR(VLOOKUP(D24,DB!A:F,6,0),"")</f>
        <v/>
      </c>
      <c r="J24" s="120" t="str">
        <f>IFERROR(VLOOKUP(D24,DB!A:G,7,0),"")</f>
        <v/>
      </c>
      <c r="K24" s="123"/>
      <c r="L24" s="150" t="str">
        <f>IFERROR(VLOOKUP(D24,DB!A:I,9,0),"")</f>
        <v/>
      </c>
    </row>
    <row r="25" spans="1:12" ht="31.5" customHeight="1">
      <c r="A25" s="119"/>
      <c r="B25" s="120" t="str">
        <f>IFERROR(VLOOKUP(D25,DB!A:K,11,0),"")</f>
        <v/>
      </c>
      <c r="C25" s="121"/>
      <c r="D25" s="120"/>
      <c r="E25" s="106"/>
      <c r="F25" s="122"/>
      <c r="G25" s="72">
        <f t="shared" ca="1" si="1"/>
        <v>45989.909270833334</v>
      </c>
      <c r="H25" s="122"/>
      <c r="I25" s="120" t="str">
        <f>IFERROR(VLOOKUP(D25,DB!A:F,6,0),"")</f>
        <v/>
      </c>
      <c r="J25" s="120" t="str">
        <f>IFERROR(VLOOKUP(D25,DB!A:G,7,0),"")</f>
        <v/>
      </c>
      <c r="K25" s="123"/>
      <c r="L25" s="150" t="str">
        <f>IFERROR(VLOOKUP(D25,DB!A:I,9,0),"")</f>
        <v/>
      </c>
    </row>
  </sheetData>
  <dataValidations count="2">
    <dataValidation allowBlank="1" showInputMessage="1" showErrorMessage="1" sqref="E1" xr:uid="{9E1BC488-8814-4F8A-8DBE-742B3278AB71}"/>
    <dataValidation type="list" allowBlank="1" showInputMessage="1" showErrorMessage="1" sqref="E2:E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838bcd-15b5-4bea-ad2d-d8d7cbc68659"/>
    <ds:schemaRef ds:uri="a06135b5-7fe7-4891-825b-b06e2ae296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51F651-62F1-479E-B72E-19F2F902A1B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DB</vt:lpstr>
      <vt:lpstr>R1</vt:lpstr>
      <vt:lpstr>R2</vt:lpstr>
      <vt:lpstr>R3</vt:lpstr>
      <vt:lpstr>R4</vt:lpstr>
      <vt:lpstr>R5</vt:lpstr>
      <vt:lpstr>R6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Tarek Mahran</cp:lastModifiedBy>
  <cp:revision/>
  <dcterms:created xsi:type="dcterms:W3CDTF">2024-04-22T00:44:33Z</dcterms:created>
  <dcterms:modified xsi:type="dcterms:W3CDTF">2025-11-28T18:49:30Z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