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28" documentId="13_ncr:1_{F6CB121F-512D-4AA6-A0C1-0FB36C537598}" xr6:coauthVersionLast="47" xr6:coauthVersionMax="47" xr10:uidLastSave="{A9F344E1-B43A-4059-8F7F-232DC85781B1}"/>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<sst xmlns="http://schemas.openxmlformats.org/spreadsheetml/2006/main" count="179018" uniqueCount="39101">
  <si>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</si>
  <si>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</si>
  <si>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</si>
  <si>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</si>
  <si>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</si>
  <si>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</si>
  <si>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</si>
  <si>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</si>
  <si>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</si>
  <si>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</si>
  <si>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</si>
  <si>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</si>
  <si>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</si>
  <si>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</si>
  <si>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</si>
  <si>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</si>
  <si>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</si>
  <si>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</si>
  <si>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</si>
  <si>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</si>
  <si>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</si>
  <si>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</si>
  <si>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</si>
  <si>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</si>
  <si>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</si>
  <si>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</si>
  <si>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</si>
  <si>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</si>
  <si>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</si>
  <si>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</si>
  <si>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</si>
  <si>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</si>
  <si>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</si>
  <si>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</si>
  <si>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</si>
  <si>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</si>
  <si>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</si>
  <si>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</si>
  <si>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</si>
  <si>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</si>
  <si>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</si>
  <si>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</si>
  <si>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</si>
  <si>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</si>
  <si>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</si>
  <si>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</si>
  <si>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</si>
  <si>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</si>
  <si>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</si>
  <si>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</si>
  <si>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</si>
  <si>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</si>
  <si>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</si>
  <si>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</si>
  <si>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</si>
  <si>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</si>
  <si>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</si>
  <si>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</si>
  <si>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</si>
  <si>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</si>
  <si>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</si>
  <si>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</si>
  <si>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</si>
  <si>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</si>
  <si>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</si>
  <si>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</si>
  <si>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</si>
  <si>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</si>
  <si>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</si>
  <si>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</si>
  <si>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</si>
  <si>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</si>
  <si>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</si>
  <si>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</si>
  <si>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</si>
  <si>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</si>
  <si>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</si>
  <si>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</si>
  <si>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</si>
  <si>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</si>
  <si>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</si>
  <si>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</si>
  <si>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</si>
  <si>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</si>
  <si>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</si>
  <si>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</si>
  <si>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</si>
  <si>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</si>
  <si>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</si>
  <si>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</si>
  <si>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</si>
  <si>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</si>
  <si>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</si>
  <si>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</si>
  <si>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</si>
  <si>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</si>
  <si>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</si>
  <si>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</si>
  <si>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</si>
  <si>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</si>
  <si>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</si>
  <si>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</si>
  <si>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</si>
  <si>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</si>
  <si>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</si>
  <si>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</si>
  <si>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</si>
  <si>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</si>
  <si>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</si>
  <si>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</si>
  <si>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</si>
  <si>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</si>
  <si>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</si>
  <si>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</si>
  <si>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</si>
  <si>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</si>
  <si>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</si>
  <si>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</si>
  <si>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</si>
  <si>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</si>
  <si>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</si>
  <si>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</si>
  <si>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</si>
  <si>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</si>
  <si>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</si>
  <si>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</si>
  <si>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</si>
  <si>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</si>
  <si>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</si>
  <si>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</si>
  <si>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</si>
  <si>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</si>
  <si>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</si>
  <si>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</si>
  <si>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</si>
  <si>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</si>
  <si>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</si>
  <si>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</si>
  <si>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</si>
  <si>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</si>
  <si>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</si>
  <si>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</si>
  <si>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</si>
  <si>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</si>
  <si>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</si>
  <si>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</si>
  <si>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</si>
  <si>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</si>
  <si>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</si>
  <si>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</si>
  <si>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</si>
  <si>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</si>
  <si>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</si>
  <si>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</si>
  <si>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</si>
  <si>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</si>
  <si>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</si>
  <si>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</si>
  <si>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</si>
  <si>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</si>
  <si>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</si>
  <si>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</si>
  <si>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</si>
  <si>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</si>
  <si>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</si>
  <si>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</si>
  <si>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</si>
  <si>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</si>
  <si>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</si>
  <si>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</si>
  <si>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</si>
  <si>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</si>
  <si>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</si>
  <si>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</si>
  <si>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</si>
  <si>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</si>
  <si>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</si>
  <si>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</si>
  <si>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</si>
  <si>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</si>
  <si>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</si>
  <si>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</si>
  <si>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</si>
  <si>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</si>
  <si>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</si>
  <si>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</si>
  <si>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</si>
  <si>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</si>
  <si>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</si>
  <si>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</si>
  <si>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</si>
  <si>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</si>
  <si>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</si>
  <si>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</si>
  <si>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</si>
  <si>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</si>
  <si>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</si>
  <si>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</si>
  <si>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</si>
  <si>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</si>
  <si>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</si>
  <si>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</si>
  <si>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</si>
  <si>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</si>
  <si>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</si>
  <si>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</si>
  <si>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</si>
  <si>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</si>
  <si>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</si>
  <si>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</si>
  <si>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</si>
  <si>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</si>
  <si>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</si>
  <si>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</si>
  <si>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</si>
  <si>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</si>
  <si>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</si>
  <si>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</si>
  <si>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</si>
  <si>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</si>
  <si>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</si>
  <si>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</si>
  <si>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</si>
  <si>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</si>
  <si>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</si>
  <si>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</si>
  <si>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</si>
  <si>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</si>
  <si>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</si>
  <si>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</si>
  <si>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</si>
  <si>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</si>
  <si>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</si>
  <si>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</si>
  <si>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</si>
  <si>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</si>
  <si>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</si>
  <si>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</si>
  <si>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</si>
  <si>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</si>
  <si>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</si>
  <si>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</si>
  <si>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</si>
  <si>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</si>
  <si>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</si>
  <si>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</si>
  <si>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</si>
  <si>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</si>
  <si>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</si>
  <si>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</si>
  <si>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</si>
  <si>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</si>
  <si>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</si>
  <si>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</si>
  <si>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</si>
  <si>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</si>
  <si>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</si>
  <si>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</si>
  <si>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</si>
  <si>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</si>
  <si>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</si>
  <si>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</si>
  <si>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</si>
  <si>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</si>
  <si>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</si>
  <si>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</si>
  <si>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</si>
  <si>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</si>
  <si>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</si>
  <si>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</si>
  <si>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</si>
  <si>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</si>
  <si>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</si>
  <si>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</si>
  <si>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</si>
  <si>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</si>
  <si>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</si>
  <si>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</si>
  <si>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</si>
  <si>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</si>
  <si>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</si>
  <si>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</si>
  <si>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</si>
  <si>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</si>
  <si>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</si>
  <si>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</si>
  <si>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</si>
  <si>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</si>
  <si>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</si>
  <si>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</si>
  <si>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</si>
  <si>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</si>
  <si>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</si>
  <si>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</si>
  <si>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</si>
  <si>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</si>
  <si>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</si>
  <si>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</si>
  <si>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</si>
  <si>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</si>
  <si>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</si>
  <si>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</si>
  <si>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</si>
  <si>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</si>
  <si>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</si>
  <si>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</si>
  <si>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</si>
  <si>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</si>
  <si>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</si>
  <si>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</si>
  <si>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</si>
  <si>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</si>
  <si>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</si>
  <si>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</si>
  <si>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</si>
  <si>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</si>
  <si>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</si>
  <si>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</si>
  <si>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</si>
  <si>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</si>
  <si>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</si>
  <si>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</si>
  <si>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</si>
  <si>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</si>
  <si>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</si>
  <si>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</si>
  <si>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</si>
  <si>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</si>
  <si>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</si>
  <si>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</si>
  <si>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</si>
  <si>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</si>
  <si>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</si>
  <si>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</si>
  <si>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</si>
  <si>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</si>
  <si>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</si>
  <si>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</si>
  <si>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</si>
  <si>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</si>
  <si>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</si>
  <si>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</si>
  <si>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</si>
  <si>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</si>
  <si>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</si>
  <si>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</si>
  <si>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</si>
  <si>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</si>
  <si>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</si>
  <si>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</si>
  <si>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</si>
  <si>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</si>
  <si>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</si>
  <si>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</si>
  <si>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</si>
  <si>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</si>
  <si>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</si>
  <si>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</si>
  <si>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</si>
  <si>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</si>
  <si>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</si>
  <si>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</si>
  <si>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</si>
  <si>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</si>
  <si>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</si>
  <si>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</si>
  <si>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</si>
  <si>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</si>
  <si>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</si>
  <si>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</si>
  <si>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</si>
  <si>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</si>
  <si>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</si>
  <si>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</si>
  <si>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</si>
  <si>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</si>
  <si>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</si>
  <si>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</si>
  <si>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</si>
  <si>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</si>
  <si>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</si>
  <si>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</si>
  <si>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</si>
  <si>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</si>
  <si>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</si>
  <si>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</si>
  <si>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</si>
  <si>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</si>
  <si>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</si>
  <si>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</si>
  <si>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</si>
  <si>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</si>
  <si>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</si>
  <si>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</si>
  <si>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</si>
  <si>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</si>
  <si>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</si>
  <si>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</si>
  <si>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</si>
  <si>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</si>
  <si>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</si>
  <si>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</si>
  <si>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</si>
  <si>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</si>
  <si>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</si>
  <si>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</si>
  <si>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</si>
  <si>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</si>
  <si>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</si>
  <si>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</si>
  <si>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</si>
  <si>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</si>
  <si>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</si>
  <si>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</si>
  <si>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</si>
  <si>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</si>
  <si>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</si>
  <si>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</si>
  <si>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</si>
  <si>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</si>
  <si>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</si>
  <si>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</si>
  <si>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</si>
  <si>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</si>
  <si>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</si>
  <si>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</si>
  <si>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</si>
  <si>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</si>
  <si>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</si>
  <si>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</si>
  <si>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</si>
  <si>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</si>
  <si>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</si>
  <si>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</si>
  <si>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</si>
  <si>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</si>
  <si>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</si>
  <si>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</si>
  <si>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</si>
  <si>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</si>
  <si>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</si>
  <si>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</si>
  <si>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</si>
  <si>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</si>
  <si>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</si>
  <si>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</si>
  <si>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</si>
  <si>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</si>
  <si>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</si>
  <si>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</si>
  <si>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</si>
  <si>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</si>
  <si>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</si>
  <si>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</si>
  <si>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</si>
  <si>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</si>
  <si>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</si>
  <si>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</si>
  <si>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</si>
  <si>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</si>
  <si>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</si>
  <si>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</si>
  <si>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</si>
  <si>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</si>
  <si>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</si>
  <si>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</si>
  <si>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</si>
  <si>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</si>
  <si>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</si>
  <si>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</si>
  <si>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</si>
  <si>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</si>
  <si>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</si>
  <si>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</si>
  <si>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</si>
  <si>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</si>
  <si>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</si>
  <si>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</si>
  <si>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</si>
  <si>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</si>
  <si>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</si>
  <si>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</si>
  <si>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</si>
  <si>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</si>
  <si>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</si>
  <si>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</si>
  <si>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</si>
  <si>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</si>
  <si>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</si>
  <si>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</si>
  <si>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</si>
  <si>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</si>
  <si>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</si>
  <si>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</si>
  <si>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</si>
  <si>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</si>
  <si>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</si>
  <si>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</si>
  <si>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</si>
  <si>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</si>
  <si>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</si>
  <si>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</si>
  <si>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</si>
  <si>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</si>
  <si>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</si>
  <si>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</si>
  <si>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</si>
  <si>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</si>
  <si>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</si>
  <si>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</si>
  <si>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</si>
  <si>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</si>
  <si>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</si>
  <si>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</si>
  <si>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</si>
  <si>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</si>
  <si>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</si>
  <si>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</si>
  <si>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</si>
  <si>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</si>
  <si>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</si>
  <si>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</si>
  <si>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</si>
  <si>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</si>
  <si>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</si>
  <si>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</si>
  <si>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</si>
  <si>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</si>
  <si>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</si>
  <si>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</si>
  <si>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</si>
  <si>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</si>
  <si>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</si>
  <si>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</si>
  <si>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</si>
  <si>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</si>
  <si>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</si>
  <si>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</si>
  <si>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</si>
  <si>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</si>
  <si>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</si>
  <si>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</si>
  <si>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</si>
  <si>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</si>
  <si>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</si>
  <si>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</si>
  <si>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</si>
  <si>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</si>
  <si>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</si>
  <si>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</si>
  <si>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</si>
  <si>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</si>
  <si>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</si>
  <si>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</si>
  <si>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</si>
  <si>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</si>
  <si>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</si>
  <si>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</si>
  <si>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</si>
  <si>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</si>
  <si>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</si>
  <si>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</si>
  <si>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</si>
  <si>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</si>
  <si>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</si>
  <si>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</si>
  <si>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</si>
  <si>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</si>
  <si>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</si>
  <si>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</si>
  <si>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</si>
  <si>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</si>
  <si>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</si>
  <si>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</si>
  <si>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</si>
  <si>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</si>
  <si>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</si>
  <si>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</si>
  <si>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</si>
  <si>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</si>
  <si>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</si>
  <si>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</si>
  <si>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</si>
  <si>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</si>
  <si>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</si>
  <si>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</si>
  <si>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</si>
  <si>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</si>
  <si>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</si>
  <si>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</si>
  <si>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</si>
  <si>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</si>
  <si>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</si>
  <si>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</si>
  <si>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</si>
  <si>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</si>
  <si>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</si>
  <si>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</si>
  <si>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</si>
  <si>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</si>
  <si>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</si>
  <si>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</si>
  <si>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</si>
  <si>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</si>
  <si>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</si>
  <si>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</si>
  <si>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</si>
  <si>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</si>
  <si>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</si>
  <si>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</si>
  <si>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</si>
  <si>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</si>
  <si>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</si>
  <si>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</si>
  <si>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</si>
  <si>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</si>
  <si>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</si>
  <si>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</si>
  <si>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</si>
  <si>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</si>
  <si>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</si>
  <si>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</si>
  <si>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</si>
  <si>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</si>
  <si>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</si>
  <si>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</si>
  <si>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</si>
  <si>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</si>
  <si>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</si>
  <si>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</si>
  <si>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</si>
  <si>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</si>
  <si>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</si>
  <si>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</si>
  <si>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</si>
  <si>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</si>
  <si>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</si>
  <si>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</si>
  <si>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</si>
  <si>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</si>
  <si>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</si>
  <si>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</si>
  <si>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</si>
  <si>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</si>
  <si>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</si>
  <si>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</si>
  <si>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</si>
  <si>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</si>
  <si>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</si>
  <si>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</si>
  <si>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</si>
  <si>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</si>
  <si>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</si>
  <si>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</si>
  <si>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</si>
  <si>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</si>
  <si>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</si>
  <si>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</si>
  <si>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</si>
  <si>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</si>
  <si>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</si>
  <si>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</si>
  <si>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</si>
  <si>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</si>
  <si>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</si>
  <si>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</si>
  <si>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</si>
  <si>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</si>
  <si>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</si>
  <si>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</si>
  <si>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</si>
  <si>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</si>
  <si>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</si>
  <si>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</si>
  <si>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</si>
  <si>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</si>
  <si>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</si>
  <si>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</si>
  <si>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</si>
  <si>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</si>
  <si>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</si>
  <si>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</si>
  <si>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</si>
  <si>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</si>
  <si>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</si>
  <si>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</si>
  <si>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</si>
  <si>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</si>
  <si>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</si>
  <si>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</si>
  <si>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</si>
  <si>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</si>
  <si>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</si>
  <si>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</si>
  <si>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</si>
  <si>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</si>
  <si>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</si>
  <si>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</si>
  <si>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</si>
  <si>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</si>
  <si>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</si>
  <si>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</si>
  <si>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</si>
  <si>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</si>
  <si>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</si>
  <si>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</si>
  <si>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</si>
  <si>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</si>
  <si>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</si>
  <si>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</si>
  <si>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</si>
  <si>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</si>
  <si>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</si>
  <si>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</si>
  <si>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</si>
  <si>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</si>
  <si>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</si>
  <si>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</si>
  <si>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</si>
  <si>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</si>
  <si>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</si>
  <si>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</si>
  <si>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</si>
  <si>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</si>
  <si>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</si>
  <si>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</si>
  <si>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</si>
  <si>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</si>
  <si>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</si>
  <si>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</si>
  <si>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</si>
  <si>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</si>
  <si>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</si>
  <si>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</si>
  <si>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</si>
  <si>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</si>
  <si>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</si>
  <si>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</si>
  <si>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</si>
  <si>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</si>
  <si>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</si>
  <si>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</si>
  <si>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</si>
  <si>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</si>
  <si>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</si>
  <si>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</si>
  <si>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</si>
  <si>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</si>
  <si>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</si>
  <si>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</si>
  <si>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</si>
  <si>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</si>
  <si>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</si>
  <si>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</si>
  <si>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</si>
  <si>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</si>
  <si>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</si>
  <si>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</si>
  <si>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</si>
  <si>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</si>
  <si>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</si>
  <si>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</si>
  <si>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</si>
  <si>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</si>
  <si>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</si>
  <si>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</si>
  <si>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</si>
  <si>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</si>
  <si>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</si>
  <si>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</si>
  <si>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</si>
  <si>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</si>
  <si>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</si>
  <si>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</si>
  <si>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</si>
  <si>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</si>
  <si>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</si>
  <si>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</si>
  <si>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</si>
  <si>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</si>
  <si>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</si>
  <si>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</si>
  <si>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</si>
  <si>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</si>
  <si>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</si>
  <si>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</si>
  <si>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</si>
  <si>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</si>
  <si>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</si>
  <si>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</si>
  <si>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</si>
  <si>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</si>
  <si>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</si>
  <si>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</si>
  <si>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</si>
  <si>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</si>
  <si>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</si>
  <si>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</si>
  <si>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</si>
  <si>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</si>
  <si>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</si>
  <si>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</si>
  <si>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</si>
  <si>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</si>
  <si>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</si>
  <si>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</si>
  <si>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</si>
  <si>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</si>
  <si>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</si>
  <si>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</si>
  <si>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</si>
  <si>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</si>
  <si>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</si>
  <si>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</si>
  <si>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</si>
  <si>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</si>
  <si>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</si>
  <si>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</si>
  <si>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</si>
  <si>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</si>
  <si>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</si>
  <si>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</si>
  <si>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</si>
  <si>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</si>
  <si>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</si>
  <si>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</si>
  <si>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</si>
  <si>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</si>
  <si>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</si>
  <si>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</si>
  <si>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</si>
  <si>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</si>
  <si>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</si>
  <si>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</si>
  <si>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</si>
  <si>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</si>
  <si>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</si>
  <si>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</si>
  <si>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</si>
  <si>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</si>
  <si>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</si>
  <si>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</si>
  <si>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</si>
  <si>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</si>
  <si>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</si>
  <si>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</si>
  <si>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</si>
  <si>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</si>
  <si>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</si>
  <si>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</si>
  <si>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</si>
  <si>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</si>
  <si>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</si>
  <si>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</si>
  <si>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</si>
  <si>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</si>
  <si>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</si>
  <si>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</si>
  <si>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</si>
  <si>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</si>
  <si>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</si>
  <si>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</si>
  <si>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</si>
  <si>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</si>
  <si>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</si>
  <si>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</si>
  <si>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</si>
  <si>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</si>
  <si>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</si>
  <si>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</si>
  <si>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</si>
  <si>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</si>
  <si>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</si>
  <si>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</si>
  <si>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</si>
  <si>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</si>
  <si>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</si>
  <si>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</si>
  <si>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</si>
  <si>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</si>
  <si>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</si>
  <si>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</si>
  <si>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</si>
  <si>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</si>
  <si>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</si>
  <si>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</si>
  <si>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</si>
  <si>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</si>
  <si>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</si>
  <si>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</si>
  <si>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</si>
  <si>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</si>
  <si>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</si>
  <si>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</si>
  <si>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</si>
  <si>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</si>
  <si>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</si>
  <si>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</si>
  <si>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</si>
  <si>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</si>
  <si>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</si>
  <si>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</si>
  <si>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</si>
  <si>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</si>
  <si>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</si>
  <si>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</si>
  <si>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</si>
  <si>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</si>
  <si>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</si>
  <si>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</si>
  <si>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</si>
  <si>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</si>
  <si>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</si>
  <si>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</si>
  <si>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</si>
  <si>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</si>
  <si>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</si>
  <si>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</si>
  <si>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</si>
  <si>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</si>
  <si>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</si>
  <si>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</si>
  <si>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</si>
  <si>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</si>
  <si>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</si>
  <si>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</si>
  <si>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</si>
  <si>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</si>
  <si>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</si>
  <si>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</si>
  <si>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</si>
  <si>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</si>
  <si>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</si>
  <si>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</si>
  <si>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</si>
  <si>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</si>
  <si>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</si>
  <si>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</si>
  <si>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</si>
  <si>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</si>
  <si>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</si>
  <si>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</si>
  <si>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</si>
  <si>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</si>
  <si>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</si>
  <si>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</si>
  <si>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</si>
  <si>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</si>
  <si>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</si>
  <si>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</si>
  <si>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</si>
  <si>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</si>
  <si>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</si>
  <si>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</si>
  <si>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</si>
  <si>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</si>
  <si>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</si>
  <si>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</si>
  <si>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</si>
  <si>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</si>
  <si>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</si>
  <si>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</si>
  <si>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</si>
  <si>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</si>
  <si>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</si>
  <si>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</si>
  <si>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</si>
  <si>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</si>
  <si>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</si>
  <si>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</si>
  <si>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</si>
  <si>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</si>
  <si>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</si>
  <si>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</si>
  <si>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</si>
  <si>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</si>
  <si>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</si>
  <si>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</si>
  <si>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</si>
  <si>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</si>
  <si>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</si>
  <si>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</si>
  <si>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</si>
  <si>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</si>
  <si>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</si>
  <si>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</si>
  <si>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</si>
  <si>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</si>
  <si>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</si>
  <si>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</si>
  <si>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</si>
  <si>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</si>
  <si>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</si>
  <si>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</si>
  <si>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</si>
  <si>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</si>
  <si>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</si>
  <si>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</si>
  <si>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</si>
  <si>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</si>
  <si>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</si>
  <si>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</si>
  <si>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</si>
  <si>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</si>
  <si>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</si>
  <si>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</si>
  <si>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</si>
  <si>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</si>
  <si>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</si>
  <si>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</si>
  <si>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</si>
  <si>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</si>
  <si>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</si>
  <si>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</si>
  <si>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</si>
  <si>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</si>
  <si>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</si>
  <si>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</si>
  <si>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</si>
  <si>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</si>
  <si>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</si>
  <si>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</si>
  <si>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</si>
  <si>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</si>
  <si>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</si>
  <si>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</si>
  <si>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</si>
  <si>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</si>
  <si>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</si>
  <si>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</si>
  <si>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</si>
  <si>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</si>
  <si>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</si>
  <si>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</si>
  <si>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</si>
  <si>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</si>
  <si>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</si>
  <si>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</si>
  <si>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</si>
  <si>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</si>
  <si>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</si>
  <si>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</si>
  <si>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</si>
  <si>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</si>
  <si>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</si>
  <si>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</si>
  <si>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</si>
  <si>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</si>
  <si>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</si>
  <si>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</si>
  <si>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</si>
  <si>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</si>
  <si>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</si>
  <si>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</si>
  <si>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</si>
  <si>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</si>
  <si>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</si>
  <si>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</si>
  <si>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</si>
  <si>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</si>
  <si>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</si>
  <si>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</si>
  <si>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</si>
  <si>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</si>
  <si>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</si>
  <si>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</si>
  <si>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</si>
  <si>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</si>
  <si>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</si>
  <si>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</si>
  <si>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</si>
  <si>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</si>
  <si>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</si>
  <si>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</si>
  <si>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</si>
  <si>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</si>
  <si>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</si>
  <si>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</si>
  <si>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</si>
  <si>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</si>
  <si>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</si>
  <si>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</si>
  <si>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</si>
  <si>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</si>
  <si>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</si>
  <si>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</si>
  <si>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</si>
  <si>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</si>
  <si>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</si>
  <si>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</si>
  <si>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</si>
  <si>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</si>
  <si>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</si>
  <si>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</si>
  <si>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</si>
  <si>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</si>
  <si>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</si>
  <si>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</si>
  <si>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</si>
  <si>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</si>
  <si>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</si>
  <si>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</si>
  <si>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</si>
  <si>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</si>
  <si>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</si>
  <si>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</si>
  <si>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</si>
  <si>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</si>
  <si>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</si>
  <si>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</si>
  <si>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</si>
  <si>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</si>
  <si>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</si>
  <si>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</si>
  <si>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</si>
  <si>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</si>
  <si>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</si>
  <si>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</si>
  <si>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</si>
  <si>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</si>
  <si>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</si>
  <si>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</si>
  <si>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</si>
  <si>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</si>
  <si>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</si>
  <si>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</si>
  <si>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</si>
  <si>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</si>
  <si>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</si>
  <si>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</si>
  <si>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</si>
  <si>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</si>
  <si>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</si>
  <si>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</si>
  <si>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</si>
  <si>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</si>
  <si>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</si>
  <si>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</si>
  <si>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</si>
  <si>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</si>
  <si>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</si>
  <si>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</si>
  <si>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</si>
  <si>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</si>
  <si>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</si>
  <si>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</si>
  <si>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</si>
  <si>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</si>
  <si>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</si>
  <si>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</si>
  <si>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</si>
  <si>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</si>
  <si>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</si>
  <si>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</si>
  <si>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</si>
  <si>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</si>
  <si>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</si>
  <si>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</si>
  <si>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</si>
  <si>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</si>
  <si>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</si>
  <si>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</si>
  <si>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</si>
  <si>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</si>
  <si>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</si>
  <si>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</si>
  <si>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</si>
  <si>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</si>
  <si>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</si>
  <si>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</si>
  <si>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</si>
  <si>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</si>
  <si>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</si>
  <si>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</si>
  <si>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</si>
  <si>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</si>
  <si>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</si>
  <si>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</si>
  <si>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</si>
  <si>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</si>
  <si>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</si>
  <si>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</si>
  <si>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</si>
  <si>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</si>
  <si>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</si>
  <si>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</si>
  <si>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</si>
  <si>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</si>
  <si>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</si>
  <si>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</si>
  <si>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</si>
  <si>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</si>
  <si>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</si>
  <si>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</si>
  <si>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</si>
  <si>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</si>
  <si>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</si>
  <si>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</si>
  <si>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</si>
  <si>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</si>
  <si>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</si>
  <si>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</si>
  <si>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</si>
  <si>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</si>
  <si>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</si>
  <si>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</si>
  <si>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</si>
  <si>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</si>
  <si>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</si>
  <si>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</si>
  <si>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</si>
  <si>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</si>
  <si>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</si>
  <si>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</si>
  <si>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</si>
  <si>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</si>
  <si>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</si>
  <si>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</si>
  <si>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</si>
  <si>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</si>
  <si>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</si>
  <si>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</si>
  <si>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</si>
  <si>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</si>
  <si>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</si>
  <si>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</si>
  <si>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</si>
  <si>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</si>
  <si>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</si>
  <si>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</si>
  <si>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</si>
  <si>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</si>
  <si>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</si>
  <si>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</si>
  <si>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</si>
  <si>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</si>
  <si>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</si>
  <si>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</si>
  <si>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</si>
  <si>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</si>
  <si>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</si>
  <si>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</si>
  <si>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</si>
  <si>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</si>
  <si>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</si>
  <si>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</si>
  <si>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</si>
  <si>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</si>
  <si>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</si>
  <si>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</si>
  <si>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</si>
  <si>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</si>
  <si>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</si>
  <si>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</si>
  <si>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</si>
  <si>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</si>
  <si>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</si>
  <si>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</si>
  <si>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</si>
  <si>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</si>
  <si>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</si>
  <si>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</si>
  <si>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</si>
  <si>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</si>
  <si>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</si>
  <si>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</si>
  <si>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</si>
  <si>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</si>
  <si>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</si>
  <si>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</si>
  <si>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</si>
  <si>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</si>
  <si>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</si>
  <si>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</si>
  <si>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</si>
  <si>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</si>
  <si>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</si>
  <si>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</si>
  <si>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</si>
  <si>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</si>
  <si>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</si>
  <si>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</si>
  <si>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</si>
  <si>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</si>
  <si>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</si>
  <si>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</si>
  <si>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</si>
  <si>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</si>
  <si>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</si>
  <si>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</si>
  <si>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</si>
  <si>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</si>
  <si>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</si>
  <si>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</si>
  <si>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</si>
  <si>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</si>
  <si>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</si>
  <si>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</si>
  <si>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</si>
  <si>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</si>
  <si>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</si>
  <si>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</si>
  <si>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</si>
  <si>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</si>
  <si>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</si>
  <si>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</si>
  <si>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</si>
  <si>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</si>
  <si>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</si>
  <si>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</si>
  <si>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</si>
  <si>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</si>
  <si>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</si>
  <si>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</si>
  <si>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</si>
  <si>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</si>
  <si>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</si>
  <si>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</si>
  <si>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</si>
  <si>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</si>
  <si>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</si>
  <si>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</si>
  <si>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</si>
  <si>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</si>
  <si>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</si>
  <si>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</si>
  <si>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</si>
  <si>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</si>
  <si>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</si>
  <si>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</si>
  <si>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</si>
  <si>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</si>
  <si>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</si>
  <si>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</si>
  <si>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</si>
  <si>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</si>
  <si>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</si>
  <si>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</si>
  <si>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</si>
  <si>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</si>
  <si>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</si>
  <si>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</si>
  <si>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</si>
  <si>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</si>
  <si>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</si>
  <si>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</si>
  <si>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</si>
  <si>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</si>
  <si>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</si>
  <si>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</si>
  <si>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</si>
  <si>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</si>
  <si>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</si>
  <si>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</si>
  <si>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</si>
  <si>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</si>
  <si>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</si>
  <si>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</si>
  <si>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</si>
  <si>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</si>
  <si>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</si>
  <si>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</si>
  <si>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</si>
  <si>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</si>
  <si>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</si>
  <si>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</si>
  <si>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</si>
  <si>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</si>
  <si>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</si>
  <si>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</si>
  <si>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</si>
  <si>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</si>
  <si>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</si>
  <si>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</si>
  <si>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</si>
  <si>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</si>
  <si>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</si>
  <si>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</si>
  <si>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</si>
  <si>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</si>
  <si>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</si>
  <si>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</si>
  <si>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</si>
  <si>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</si>
  <si>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</si>
  <si>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</si>
  <si>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</si>
  <si>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</si>
  <si>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</si>
  <si>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</si>
  <si>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</si>
  <si>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</si>
  <si>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</si>
  <si>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</si>
  <si>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</si>
  <si>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</si>
  <si>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</si>
  <si>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</si>
  <si>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</si>
  <si>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</si>
  <si>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</si>
  <si>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</si>
  <si>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</si>
  <si>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</si>
  <si>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</si>
  <si>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</si>
  <si>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</si>
  <si>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</si>
  <si>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</si>
  <si>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</si>
  <si>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</si>
  <si>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</si>
  <si>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</si>
  <si>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</si>
  <si>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</si>
  <si>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</si>
  <si>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</si>
  <si>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</si>
  <si>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</si>
  <si>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</si>
  <si>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</si>
  <si>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</si>
  <si>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</si>
  <si>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</si>
  <si>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</si>
  <si>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</si>
  <si>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</si>
  <si>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</si>
  <si>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</si>
  <si>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</si>
  <si>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</si>
  <si>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</si>
  <si>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</si>
  <si>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</si>
  <si>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</si>
  <si>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</si>
  <si>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</si>
  <si>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</si>
  <si>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</si>
  <si>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</si>
  <si>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</si>
  <si>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</si>
  <si>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</si>
  <si>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</si>
  <si>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</si>
  <si>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</si>
  <si>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</si>
  <si>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</si>
  <si>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</si>
  <si>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</si>
  <si>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</si>
  <si>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</si>
  <si>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</si>
  <si>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</si>
  <si>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</si>
  <si>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</si>
  <si>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</si>
  <si>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</si>
  <si>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</si>
  <si>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</si>
  <si>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</si>
  <si>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</si>
  <si>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</si>
  <si>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</si>
  <si>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</si>
  <si>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</si>
  <si>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</si>
  <si>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</si>
  <si>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</si>
  <si>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</si>
  <si>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</si>
  <si>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</si>
  <si>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</si>
  <si>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</si>
  <si>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</si>
  <si>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</si>
  <si>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</si>
  <si>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</si>
  <si>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</si>
  <si>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</si>
  <si>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</si>
  <si>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</si>
  <si>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</si>
  <si>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</si>
  <si>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</si>
  <si>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</si>
  <si>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</si>
  <si>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</si>
  <si>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</si>
  <si>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</si>
  <si>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</si>
  <si>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</si>
  <si>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</si>
  <si>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</si>
  <si>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</si>
  <si>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</si>
  <si>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</si>
  <si>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</si>
  <si>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</si>
  <si>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</si>
  <si>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</si>
  <si>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</si>
  <si>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</si>
  <si>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</si>
  <si>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</si>
  <si>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</si>
  <si>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</si>
  <si>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</si>
  <si>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</si>
  <si>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</si>
  <si>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</si>
  <si>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</si>
  <si>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</si>
  <si>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</si>
  <si>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</si>
  <si>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</si>
  <si>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</si>
  <si>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</si>
  <si>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</si>
  <si>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</si>
  <si>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</si>
  <si>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</si>
  <si>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</si>
  <si>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</si>
  <si>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</si>
  <si>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</si>
  <si>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</si>
  <si>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</si>
  <si>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</si>
  <si>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</si>
  <si>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</si>
  <si>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</si>
  <si>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</si>
  <si>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</si>
  <si>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</si>
  <si>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</si>
  <si>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</si>
  <si>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</si>
  <si>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</si>
  <si>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</si>
  <si>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</si>
  <si>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</si>
  <si>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</si>
  <si>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</si>
  <si>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</si>
  <si>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</si>
  <si>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</si>
  <si>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</si>
  <si>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</si>
  <si>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</si>
  <si>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</si>
  <si>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</si>
  <si>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</si>
  <si>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</si>
  <si>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</si>
  <si>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</si>
  <si>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</si>
  <si>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</si>
  <si>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</si>
  <si>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</si>
  <si>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</si>
  <si>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</si>
  <si>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</si>
  <si>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</si>
  <si>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</si>
  <si>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</si>
  <si>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</si>
  <si>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</si>
  <si>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</si>
  <si>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</si>
  <si>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</si>
  <si>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</si>
  <si>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</si>
  <si>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</si>
  <si>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</si>
  <si>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</si>
  <si>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</si>
  <si>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</si>
  <si>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</si>
  <si>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</si>
  <si>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</si>
  <si>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</si>
  <si>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</si>
  <si>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</si>
  <si>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</si>
  <si>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</si>
  <si>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</si>
  <si>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</si>
  <si>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</si>
  <si>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</si>
  <si>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</si>
  <si>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</si>
  <si>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</si>
  <si>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</si>
  <si>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</si>
  <si>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</si>
  <si>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</si>
  <si>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</si>
  <si>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</si>
  <si>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</si>
  <si>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</si>
  <si>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</si>
  <si>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</si>
  <si>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</si>
  <si>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</si>
  <si>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</si>
  <si>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</si>
  <si>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</si>
  <si>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</si>
  <si>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</si>
  <si>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</si>
  <si>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</si>
  <si>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</si>
  <si>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</si>
  <si>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</si>
  <si>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</si>
  <si>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</si>
  <si>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</si>
  <si>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</si>
  <si>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</si>
  <si>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</si>
  <si>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</si>
  <si>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</si>
  <si>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</si>
  <si>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</si>
  <si>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</si>
  <si>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</si>
  <si>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</si>
  <si>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</si>
  <si>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</si>
  <si>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</si>
  <si>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</si>
  <si>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</si>
  <si>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</si>
  <si>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</si>
  <si>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</si>
  <si>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</si>
  <si>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</si>
  <si>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</si>
  <si>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</si>
  <si>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</si>
  <si>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</si>
  <si>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</si>
  <si>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</si>
  <si>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</si>
  <si>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</si>
  <si>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</si>
  <si>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</si>
  <si>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</si>
  <si>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</si>
  <si>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</si>
  <si>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</si>
  <si>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</si>
  <si>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</si>
  <si>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</si>
  <si>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</si>
  <si>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</si>
  <si>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</si>
  <si>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</si>
  <si>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</si>
  <si>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</si>
  <si>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</si>
  <si>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</si>
  <si>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</si>
  <si>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</si>
  <si>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</si>
  <si>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</si>
  <si>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</si>
  <si>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</si>
  <si>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</si>
  <si>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</si>
  <si>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</si>
  <si>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</si>
  <si>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</si>
  <si>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</si>
  <si>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</si>
  <si>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</si>
  <si>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</si>
  <si>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</si>
  <si>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</si>
  <si>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</si>
  <si>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</si>
  <si>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</si>
  <si>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</si>
  <si>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</si>
  <si>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</si>
  <si>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</si>
  <si>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</si>
  <si>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</si>
  <si>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</si>
  <si>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</si>
  <si>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</si>
  <si>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</si>
  <si>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</si>
  <si>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</si>
  <si>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</si>
  <si>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</si>
  <si>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</si>
  <si>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</si>
  <si>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</si>
  <si>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</si>
  <si>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</si>
  <si>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</si>
  <si>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</si>
  <si>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</si>
  <si>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</si>
  <si>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</si>
  <si>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</si>
  <si>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</si>
  <si>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</si>
  <si>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</si>
  <si>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</si>
  <si>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</si>
  <si>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</si>
  <si>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</si>
  <si>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</si>
  <si>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</si>
  <si>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</si>
  <si>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</si>
  <si>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</si>
  <si>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</si>
  <si>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</si>
  <si>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</si>
  <si>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</si>
  <si>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</si>
  <si>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</si>
  <si>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</si>
  <si>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</si>
  <si>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</si>
  <si>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</si>
  <si>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</si>
  <si>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</si>
  <si>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</si>
  <si>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</si>
  <si>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</si>
  <si>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</si>
  <si>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</si>
  <si>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</si>
  <si>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</si>
  <si>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</si>
  <si>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</si>
  <si>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</si>
  <si>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</si>
  <si>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</si>
  <si>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</si>
  <si>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</si>
  <si>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</si>
  <si>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</si>
  <si>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</si>
  <si>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</si>
  <si>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</si>
  <si>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</si>
  <si>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</si>
  <si>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</si>
  <si>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</si>
  <si>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</si>
  <si>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</si>
  <si>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</si>
  <si>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</si>
  <si>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</si>
  <si>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</si>
  <si>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</si>
  <si>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</si>
  <si>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</si>
  <si>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</si>
  <si>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</si>
  <si>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</si>
  <si>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</si>
  <si>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</si>
  <si>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</si>
  <si>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</si>
  <si>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</si>
  <si>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</si>
  <si>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</si>
  <si>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</si>
  <si>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</si>
  <si>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</si>
  <si>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</si>
  <si>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</si>
  <si>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</si>
  <si>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</si>
  <si>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</si>
  <si>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</si>
  <si>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</si>
  <si>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</si>
  <si>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</si>
  <si>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</si>
  <si>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</si>
  <si>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</si>
  <si>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</si>
  <si>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</si>
  <si>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</si>
  <si>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</si>
  <si>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</si>
  <si>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</si>
  <si>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</si>
  <si>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</si>
  <si>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</si>
  <si>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</si>
  <si>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</si>
  <si>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</si>
  <si>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</si>
  <si>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</si>
  <si>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</si>
  <si>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</si>
  <si>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</si>
  <si>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</si>
  <si>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</si>
  <si>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</si>
  <si>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</si>
  <si>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</si>
  <si>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</si>
  <si>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</si>
  <si>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</si>
  <si>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</si>
  <si>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</si>
  <si>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</si>
  <si>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</si>
  <si>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</si>
  <si>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</si>
  <si>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</si>
  <si>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</si>
  <si>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</si>
  <si>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</si>
  <si>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</si>
  <si>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</si>
  <si>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</si>
  <si>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</si>
  <si>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</si>
  <si>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</si>
  <si>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</si>
  <si>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</si>
  <si>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</si>
  <si>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</si>
  <si>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</si>
  <si>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</si>
  <si>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</si>
  <si>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</si>
  <si>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</si>
  <si>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</si>
  <si>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</si>
  <si>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</si>
  <si>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</si>
  <si>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</si>
  <si>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</si>
  <si>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</si>
  <si>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</si>
  <si>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</si>
  <si>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</si>
  <si>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</si>
  <si>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</si>
  <si>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</si>
  <si>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</si>
  <si>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</si>
  <si>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</si>
  <si>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</si>
  <si>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</si>
  <si>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</si>
  <si>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</si>
  <si>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</si>
  <si>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</si>
  <si>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</si>
  <si>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</si>
  <si>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</si>
  <si>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</si>
  <si>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</si>
  <si>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</si>
  <si>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</si>
  <si>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</si>
  <si>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</si>
  <si>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</si>
  <si>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</si>
  <si>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</si>
  <si>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</si>
  <si>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</si>
  <si>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</si>
  <si>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</si>
  <si>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</si>
  <si>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</si>
  <si>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</si>
  <si>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</si>
  <si>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</si>
  <si>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</si>
  <si>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</si>
  <si>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</si>
  <si>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</si>
  <si>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</si>
  <si>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</si>
  <si>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</si>
  <si>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</si>
  <si>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</si>
  <si>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</si>
  <si>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</si>
  <si>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</si>
  <si>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</si>
  <si>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</si>
  <si>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</si>
  <si>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</si>
  <si>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</si>
  <si>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</si>
  <si>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</si>
  <si>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</si>
  <si>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</si>
  <si>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</si>
  <si>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</si>
  <si>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</si>
  <si>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</si>
  <si>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</si>
  <si>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</si>
  <si>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</si>
  <si>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</si>
  <si>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</si>
  <si>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</si>
  <si>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</si>
  <si>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</si>
  <si>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</si>
  <si>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</si>
  <si>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</si>
  <si>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</si>
  <si>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</si>
  <si>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</si>
  <si>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</si>
  <si>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</si>
  <si>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</si>
  <si>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</si>
  <si>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</si>
  <si>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</si>
  <si>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</si>
  <si>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</si>
  <si>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</si>
  <si>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</si>
  <si>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</si>
  <si>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</si>
  <si>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</si>
  <si>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</si>
  <si>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</si>
  <si>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</si>
  <si>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</si>
  <si>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</si>
  <si>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</si>
  <si>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</si>
  <si>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</si>
  <si>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</si>
  <si>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</si>
  <si>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</si>
  <si>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</si>
  <si>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</si>
  <si>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</si>
  <si>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</si>
  <si>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</si>
  <si>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</si>
  <si>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</si>
  <si>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</si>
  <si>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</si>
  <si>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</si>
  <si>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</si>
  <si>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</si>
  <si>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</si>
  <si>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</si>
  <si>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</si>
  <si>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</si>
  <si>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</si>
  <si>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</si>
  <si>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</si>
  <si>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</si>
  <si>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</si>
  <si>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</si>
  <si>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</si>
  <si>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</si>
  <si>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</si>
  <si>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</si>
  <si>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</si>
  <si>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</si>
  <si>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</si>
  <si>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</si>
  <si>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</si>
  <si>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</si>
  <si>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</si>
  <si>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</si>
  <si>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</si>
  <si>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</si>
  <si>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</si>
  <si>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</si>
  <si>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</si>
  <si>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</si>
  <si>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</si>
  <si>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</si>
  <si>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</si>
  <si>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</si>
  <si>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</si>
  <si>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</si>
  <si>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</si>
  <si>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</si>
  <si>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</si>
  <si>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</si>
  <si>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</si>
  <si>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</si>
  <si>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</si>
  <si>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</si>
  <si>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</si>
  <si>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</si>
  <si>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</si>
  <si>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</si>
  <si>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</si>
  <si>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</si>
  <si>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</si>
  <si>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</si>
  <si>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</si>
  <si>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</si>
  <si>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</si>
  <si>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</si>
  <si>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</si>
  <si>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</si>
  <si>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</si>
  <si>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</si>
  <si>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</si>
  <si>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</si>
  <si>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</si>
  <si>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</si>
  <si>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</si>
  <si>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</si>
  <si>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</si>
  <si>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</si>
  <si>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</si>
  <si>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</si>
  <si>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</si>
  <si>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</si>
  <si>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</si>
  <si>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</si>
  <si>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</si>
  <si>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</si>
  <si>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</si>
  <si>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</si>
  <si>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</si>
  <si>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</si>
  <si>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</si>
  <si>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</si>
  <si>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</si>
  <si>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</si>
  <si>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</si>
  <si>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</si>
  <si>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</si>
  <si>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</si>
  <si>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</si>
  <si>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</si>
  <si>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</si>
  <si>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</si>
  <si>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</si>
  <si>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</si>
  <si>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</si>
  <si>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</si>
  <si>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</si>
  <si>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</si>
  <si>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</si>
  <si>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</si>
  <si>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</si>
  <si>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</si>
  <si>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</si>
  <si>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</si>
  <si>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</si>
  <si>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</si>
  <si>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</si>
  <si>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</si>
  <si>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</si>
  <si>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</si>
  <si>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</si>
  <si>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</si>
  <si>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</si>
  <si>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</si>
  <si>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</si>
  <si>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</si>
  <si>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</si>
  <si>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</si>
  <si>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</si>
  <si>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</si>
  <si>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</si>
  <si>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</si>
  <si>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</si>
  <si>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</si>
  <si>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</si>
  <si>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</si>
  <si>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</si>
  <si>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</si>
  <si>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</si>
  <si>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</si>
  <si>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</si>
  <si>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</si>
  <si>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</si>
  <si>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</si>
  <si>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</si>
  <si>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</si>
  <si>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</si>
  <si>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</si>
  <si>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</si>
  <si>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</si>
  <si>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</si>
  <si>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</si>
  <si>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</si>
  <si>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</si>
  <si>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</si>
  <si>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</si>
  <si>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</si>
  <si>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</si>
  <si>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</si>
  <si>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</si>
  <si>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</si>
  <si>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</si>
  <si>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</si>
  <si>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</si>
  <si>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</si>
  <si>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</si>
  <si>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</si>
  <si>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</si>
  <si>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</si>
  <si>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</si>
  <si>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</si>
  <si>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</si>
  <si>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</si>
  <si>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</si>
  <si>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</si>
  <si>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</si>
  <si>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</si>
  <si>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</si>
  <si>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</si>
  <si>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</si>
  <si>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</si>
  <si>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</si>
  <si>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</si>
  <si>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</si>
  <si>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</si>
  <si>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</si>
  <si>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</si>
  <si>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</si>
  <si>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</si>
  <si>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</si>
  <si>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</si>
  <si>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</si>
  <si>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</si>
  <si>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</si>
  <si>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</si>
  <si>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</si>
  <si>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</si>
  <si>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</si>
  <si>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</si>
  <si>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</si>
  <si>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</si>
  <si>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</si>
  <si>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</si>
  <si>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</si>
  <si>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</si>
  <si>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</si>
  <si>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</si>
  <si>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</si>
  <si>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</si>
  <si>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</si>
  <si>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</si>
  <si>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</si>
  <si>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</si>
  <si>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</si>
  <si>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</si>
  <si>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</si>
  <si>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</si>
  <si>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</si>
  <si>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</si>
  <si>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</si>
  <si>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</si>
  <si>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</si>
  <si>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</si>
  <si>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</si>
  <si>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</si>
  <si>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</si>
  <si>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</si>
  <si>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</si>
  <si>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</si>
  <si>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</si>
  <si>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</si>
  <si>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</si>
  <si>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</si>
  <si>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</si>
  <si>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</si>
  <si>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</si>
  <si>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</si>
  <si>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</si>
  <si>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</si>
  <si>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</si>
  <si>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</si>
  <si>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</si>
  <si>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</si>
  <si>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</si>
  <si>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</si>
  <si>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</si>
  <si>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</si>
  <si>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</si>
  <si>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</si>
  <si>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</si>
  <si>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</si>
  <si>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</si>
  <si>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</si>
  <si>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</si>
  <si>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</si>
  <si>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</si>
  <si>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</si>
  <si>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</si>
  <si>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</si>
  <si>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</si>
  <si>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</si>
  <si>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</si>
  <si>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</si>
  <si>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</si>
  <si>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</si>
  <si>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</si>
  <si>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</si>
  <si>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</si>
  <si>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</si>
  <si>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</si>
  <si>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</si>
  <si>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</si>
  <si>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</si>
  <si>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</si>
  <si>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</si>
  <si>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</si>
  <si>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</si>
  <si>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</si>
  <si>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</si>
  <si>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</si>
  <si>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</si>
  <si>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</si>
  <si>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</si>
  <si>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</si>
  <si>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</si>
  <si>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</si>
  <si>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</si>
  <si>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</si>
  <si>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</si>
  <si>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</si>
  <si>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</si>
  <si>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</si>
  <si>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</si>
  <si>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</si>
  <si>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</si>
  <si>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</si>
  <si>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</si>
  <si>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</si>
  <si>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</si>
  <si>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</si>
  <si>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</si>
  <si>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</si>
  <si>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</si>
  <si>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</si>
  <si>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</si>
  <si>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</si>
  <si>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</si>
  <si>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</si>
  <si>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</si>
  <si>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</si>
  <si>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</si>
  <si>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</si>
  <si>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</si>
  <si>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</si>
  <si>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</si>
  <si>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</si>
  <si>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</si>
  <si>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</si>
  <si>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</si>
  <si>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</si>
  <si>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</si>
  <si>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</si>
  <si>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</si>
  <si>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</si>
  <si>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</si>
  <si>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</si>
  <si>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</si>
  <si>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</si>
  <si>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</si>
  <si>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</si>
  <si>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</si>
  <si>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</si>
  <si>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</si>
  <si>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</si>
  <si>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</si>
  <si>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</si>
  <si>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</si>
  <si>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</si>
  <si>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</si>
  <si>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</si>
  <si>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</si>
  <si>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</si>
  <si>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</si>
  <si>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</si>
  <si>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</si>
  <si>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</si>
  <si>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</si>
  <si>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</si>
  <si>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</si>
  <si>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</si>
  <si>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</si>
  <si>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</si>
  <si>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</si>
  <si>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</si>
  <si>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</si>
  <si>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</si>
  <si>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</si>
  <si>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</si>
  <si>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</si>
  <si>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</si>
  <si>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</si>
  <si>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</si>
  <si>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</si>
  <si>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</si>
  <si>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</si>
  <si>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</si>
  <si>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</si>
  <si>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</si>
  <si>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</si>
  <si>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</si>
  <si>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</si>
  <si>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</si>
  <si>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</si>
  <si>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</si>
  <si>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</si>
  <si>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</si>
  <si>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</si>
  <si>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</si>
  <si>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</si>
  <si>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</si>
  <si>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</si>
  <si>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</si>
  <si>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</si>
  <si>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</si>
  <si>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</si>
  <si>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</si>
  <si>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</si>
  <si>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</si>
  <si>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</si>
  <si>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</si>
  <si>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</si>
  <si>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</si>
  <si>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</si>
  <si>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</si>
  <si>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</si>
  <si>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</si>
  <si>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</si>
  <si>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</si>
  <si>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</si>
  <si>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</si>
  <si>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</si>
  <si>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</si>
  <si>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</si>
  <si>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</si>
  <si>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</si>
  <si>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</si>
  <si>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</si>
  <si>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</si>
  <si>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</si>
  <si>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</si>
  <si>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</si>
  <si>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</si>
  <si>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</si>
  <si>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</si>
  <si>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</si>
  <si>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</si>
  <si>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</si>
  <si>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</si>
  <si>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</si>
  <si>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</si>
  <si>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</si>
  <si>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</si>
  <si>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</si>
  <si>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</si>
  <si>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</si>
  <si>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</si>
  <si>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</si>
  <si>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</si>
  <si>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</si>
  <si>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</si>
  <si>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</si>
  <si>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</si>
  <si>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</si>
  <si>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</si>
  <si>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</si>
  <si>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</si>
  <si>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</si>
  <si>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</si>
  <si>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</si>
  <si>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</si>
  <si>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</si>
  <si>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</si>
  <si>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</si>
  <si>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</si>
  <si>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</si>
  <si>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</si>
  <si>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</si>
  <si>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</si>
  <si>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</si>
  <si>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</si>
  <si>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</si>
  <si>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</si>
  <si>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</si>
  <si>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</si>
  <si>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</si>
  <si>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</si>
  <si>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</si>
  <si>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</si>
  <si>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</si>
  <si>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</si>
  <si>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</si>
  <si>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</si>
  <si>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</si>
  <si>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</si>
  <si>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</si>
  <si>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</si>
  <si>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</si>
  <si>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</si>
  <si>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</si>
  <si>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</si>
  <si>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</si>
  <si>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</si>
  <si>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</si>
  <si>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</si>
  <si>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</si>
  <si>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</si>
  <si>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</si>
  <si>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</si>
  <si>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</si>
  <si>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</si>
  <si>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</si>
  <si>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</si>
  <si>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</si>
  <si>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</si>
  <si>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</si>
  <si>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</si>
  <si>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</si>
  <si>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</si>
  <si>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</si>
  <si>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</si>
  <si>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</si>
  <si>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</si>
  <si>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</si>
  <si>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</si>
  <si>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</si>
  <si>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</si>
  <si>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</si>
  <si>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</si>
  <si>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</si>
  <si>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</si>
  <si>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</si>
  <si>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</si>
  <si>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</si>
  <si>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</si>
  <si>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</si>
  <si>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</si>
  <si>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</si>
  <si>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</si>
  <si>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</si>
  <si>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</si>
  <si>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</si>
  <si>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</si>
  <si>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</si>
  <si>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</si>
  <si>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</si>
  <si>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</si>
  <si>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</si>
  <si>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</si>
  <si>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</si>
  <si>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</si>
  <si>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</si>
  <si>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</si>
  <si>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</si>
  <si>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</si>
  <si>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</si>
  <si>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</si>
  <si>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</si>
  <si>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</si>
  <si>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</si>
  <si>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</si>
  <si>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</si>
  <si>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</si>
  <si>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</si>
  <si>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</si>
  <si>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</si>
  <si>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</si>
  <si>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</si>
  <si>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</si>
  <si>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</si>
  <si>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</si>
  <si>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</si>
  <si>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</si>
  <si>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</si>
  <si>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</si>
  <si>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</si>
  <si>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</si>
  <si>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</si>
  <si>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</si>
  <si>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</si>
  <si>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</si>
  <si>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</si>
  <si>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</si>
  <si>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</si>
  <si>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</si>
  <si>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</si>
  <si>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</si>
  <si>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</si>
  <si>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</si>
  <si>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</si>
  <si>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</si>
  <si>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</si>
  <si>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</si>
  <si>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</si>
  <si>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</si>
  <si>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</si>
  <si>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</si>
  <si>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</si>
  <si>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</si>
  <si>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</si>
  <si>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</si>
  <si>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</si>
  <si>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</si>
  <si>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</si>
  <si>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</si>
  <si>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</si>
  <si>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</si>
  <si>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</si>
  <si>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</si>
  <si>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</si>
  <si>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</si>
  <si>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</si>
  <si>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</si>
  <si>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</si>
  <si>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</si>
  <si>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</si>
  <si>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</si>
  <si>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</si>
  <si>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</si>
  <si>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</si>
  <si>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</si>
  <si>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</si>
  <si>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</si>
  <si>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</si>
  <si>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</si>
  <si>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</si>
  <si>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</si>
  <si>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</si>
  <si>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</si>
  <si>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</si>
  <si>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</si>
  <si>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</si>
  <si>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</si>
  <si>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</si>
  <si>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</si>
  <si>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</si>
  <si>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</si>
  <si>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</si>
  <si>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</si>
  <si>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</si>
  <si>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</si>
  <si>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</si>
  <si>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</si>
  <si>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</si>
  <si>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</si>
  <si>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</si>
  <si>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</si>
  <si>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</si>
  <si>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</si>
  <si>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</si>
  <si>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</si>
  <si>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</si>
  <si>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</si>
  <si>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</si>
  <si>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</si>
  <si>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</si>
  <si>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</si>
  <si>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</si>
  <si>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</si>
  <si>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</si>
  <si>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</si>
  <si>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</si>
  <si>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</si>
  <si>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</si>
  <si>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</si>
  <si>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</si>
  <si>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</si>
  <si>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</si>
  <si>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</si>
  <si>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</si>
  <si>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</si>
  <si>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</si>
  <si>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</si>
  <si>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</si>
  <si>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</si>
  <si>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</si>
  <si>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</si>
  <si>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</si>
  <si>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</si>
  <si>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</si>
  <si>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</si>
  <si>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</si>
  <si>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</si>
  <si>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</si>
  <si>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</si>
  <si>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</si>
  <si>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</si>
  <si>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</si>
  <si>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</si>
  <si>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</si>
  <si>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</si>
  <si>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</si>
  <si>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</si>
  <si>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</si>
  <si>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</si>
  <si>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</si>
  <si>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</si>
  <si>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</si>
  <si>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</si>
  <si>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</si>
  <si>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</si>
  <si>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</si>
  <si>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</si>
  <si>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</si>
  <si>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</si>
  <si>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</si>
  <si>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</si>
  <si>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</si>
  <si>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</si>
  <si>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</si>
  <si>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</si>
  <si>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</si>
  <si>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</si>
  <si>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</si>
  <si>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</si>
  <si>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</si>
  <si>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</si>
  <si>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</si>
  <si>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</si>
  <si>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</si>
  <si>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</si>
  <si>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</si>
  <si>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</si>
  <si>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</si>
  <si>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</si>
  <si>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</si>
  <si>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</si>
  <si>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</si>
  <si>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</si>
  <si>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</si>
  <si>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</si>
  <si>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</si>
  <si>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</si>
  <si>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</si>
  <si>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</si>
  <si>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</si>
  <si>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</si>
  <si>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</si>
  <si>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</si>
  <si>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</si>
  <si>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</si>
  <si>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</si>
  <si>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</si>
  <si>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</si>
  <si>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</si>
  <si>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</si>
  <si>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</si>
  <si>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</si>
  <si>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</si>
  <si>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</si>
  <si>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</si>
  <si>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</si>
  <si>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</si>
  <si>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</si>
  <si>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</si>
  <si>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</si>
  <si>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</si>
  <si>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</si>
  <si>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</si>
  <si>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</si>
  <si>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</si>
  <si>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</si>
  <si>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</si>
  <si>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</si>
  <si>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</si>
  <si>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</si>
  <si>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</si>
  <si>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</si>
  <si>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</si>
  <si>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</si>
  <si>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</si>
  <si>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</si>
  <si>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</si>
  <si>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</si>
  <si>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</si>
  <si>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</si>
  <si>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</si>
  <si>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</si>
  <si>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</si>
  <si>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</si>
  <si>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</si>
  <si>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</si>
  <si>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</si>
  <si>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</si>
  <si>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</si>
  <si>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</si>
  <si>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</si>
  <si>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</si>
  <si>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</si>
  <si>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</si>
  <si>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</si>
  <si>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</si>
  <si>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</si>
  <si>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</si>
  <si>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</si>
  <si>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</si>
  <si>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</si>
  <si>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</si>
  <si>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</si>
  <si>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</si>
  <si>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</si>
  <si>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</si>
  <si>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</si>
  <si>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</si>
  <si>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</si>
  <si>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</si>
  <si>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</si>
  <si>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</si>
  <si>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</si>
  <si>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</si>
  <si>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</si>
  <si>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</si>
  <si>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</si>
  <si>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</si>
  <si>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</si>
  <si>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</si>
  <si>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</si>
  <si>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</si>
  <si>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</si>
  <si>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</si>
  <si>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</si>
  <si>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</si>
  <si>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</si>
  <si>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</si>
  <si>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</si>
  <si>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</si>
  <si>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</si>
  <si>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</si>
  <si>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</si>
  <si>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</si>
  <si>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</si>
  <si>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</si>
  <si>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</si>
  <si>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</si>
  <si>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</si>
  <si>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</si>
  <si>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</si>
  <si>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</si>
  <si>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</si>
  <si>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</si>
  <si>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</si>
  <si>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</si>
  <si>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</si>
  <si>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</si>
  <si>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</si>
  <si>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</si>
  <si>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</si>
  <si>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</si>
  <si>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</si>
  <si>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</si>
  <si>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</si>
  <si>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</si>
  <si>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</si>
  <si>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</si>
  <si>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</si>
  <si>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</si>
  <si>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</si>
  <si>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</si>
  <si>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</si>
  <si>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</si>
  <si>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</si>
  <si>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</si>
  <si>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</si>
  <si>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</si>
  <si>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</si>
  <si>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</si>
  <si>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</si>
  <si>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</si>
  <si>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</si>
  <si>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</si>
  <si>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</si>
  <si>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</si>
  <si>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</si>
  <si>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</si>
  <si>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</si>
  <si>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</si>
  <si>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</si>
  <si>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</si>
  <si>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</si>
  <si>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</si>
  <si>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</si>
  <si>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</si>
  <si>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</si>
  <si>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</si>
  <si>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</si>
  <si>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</si>
  <si>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</si>
  <si>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</si>
  <si>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</si>
  <si>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</si>
  <si>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</si>
  <si>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</si>
  <si>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</si>
  <si>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</si>
  <si>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</si>
  <si>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</si>
  <si>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</si>
  <si>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</si>
  <si>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</si>
  <si>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</si>
  <si>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</si>
  <si>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</si>
  <si>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</si>
  <si>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</si>
  <si>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</si>
  <si>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</si>
  <si>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</si>
  <si>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</si>
  <si>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</si>
  <si>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</si>
  <si>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</si>
  <si>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</si>
  <si>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</si>
  <si>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</si>
  <si>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</si>
  <si>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</si>
  <si>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</si>
  <si>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</si>
  <si>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</si>
  <si>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</si>
  <si>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</si>
  <si>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</si>
  <si>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</si>
  <si>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</si>
  <si>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</si>
  <si>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</si>
  <si>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</si>
  <si>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</si>
  <si>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</si>
  <si>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</si>
  <si>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</si>
  <si>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</si>
  <si>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</si>
  <si>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</si>
  <si>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</si>
  <si>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</si>
  <si>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</si>
  <si>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</si>
  <si>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</si>
  <si>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</si>
  <si>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</si>
  <si>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</si>
  <si>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</si>
  <si>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</si>
  <si>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</si>
  <si>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</si>
  <si>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</si>
  <si>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</si>
  <si>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</si>
  <si>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</si>
  <si>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</si>
  <si>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</si>
  <si>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</si>
  <si>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</si>
  <si>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</si>
  <si>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</si>
  <si>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</si>
  <si>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</si>
  <si>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</si>
  <si>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</si>
  <si>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</si>
  <si>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</si>
  <si>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</si>
  <si>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</si>
  <si>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</si>
  <si>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</si>
  <si>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</si>
  <si>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</si>
  <si>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</si>
  <si>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</si>
  <si>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</si>
  <si>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</si>
  <si>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</si>
  <si>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</si>
  <si>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</si>
  <si>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</si>
  <si>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</si>
  <si>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</si>
  <si>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</si>
  <si>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</si>
  <si>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</si>
  <si>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</si>
  <si>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</si>
  <si>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</si>
  <si>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</si>
  <si>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</si>
  <si>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</si>
  <si>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</si>
  <si>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</si>
  <si>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</si>
  <si>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</si>
  <si>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</si>
  <si>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</si>
  <si>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</si>
  <si>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</si>
  <si>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</si>
  <si>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</si>
  <si>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</si>
  <si>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</si>
  <si>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</si>
  <si>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</si>
  <si>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</si>
  <si>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</si>
  <si>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</si>
  <si>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</si>
  <si>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</si>
  <si>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</si>
  <si>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</si>
  <si>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</si>
  <si>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</si>
  <si>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</si>
  <si>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</si>
  <si>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</si>
  <si>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</si>
  <si>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</si>
  <si>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</si>
  <si>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</si>
  <si>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</si>
  <si>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</si>
  <si>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</si>
  <si>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</si>
  <si>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</si>
  <si>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</si>
  <si>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</si>
  <si>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</si>
  <si>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</si>
  <si>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</si>
  <si>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</si>
  <si>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</si>
  <si>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</si>
  <si>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</si>
  <si>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</si>
  <si>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</si>
  <si>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</si>
  <si>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</si>
  <si>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</si>
  <si>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</si>
  <si>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</si>
  <si>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</si>
  <si>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</si>
  <si>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</si>
  <si>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</si>
  <si>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</si>
  <si>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</si>
  <si>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</si>
  <si>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</si>
  <si>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</si>
  <si>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</si>
  <si>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</si>
  <si>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</si>
  <si>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</si>
  <si>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</si>
  <si>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</si>
  <si>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</si>
  <si>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</si>
  <si>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</si>
  <si>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</si>
  <si>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</si>
  <si>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</si>
  <si>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</si>
  <si>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</si>
  <si>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</si>
  <si>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</si>
  <si>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</si>
  <si>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</si>
  <si>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</si>
  <si>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</si>
  <si>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</si>
  <si>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</si>
  <si>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</si>
  <si>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</si>
  <si>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</si>
  <si>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</si>
  <si>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</si>
  <si>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</si>
  <si>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</si>
  <si>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</si>
  <si>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</si>
  <si>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</si>
  <si>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</si>
  <si>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</si>
  <si>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</si>
  <si>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</si>
  <si>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</si>
  <si>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</si>
  <si>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</si>
  <si>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</si>
  <si>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</si>
  <si>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</si>
  <si>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</si>
  <si>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</si>
  <si>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</si>
  <si>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</si>
  <si>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</si>
  <si>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</si>
  <si>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</si>
  <si>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</si>
  <si>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</si>
  <si>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</si>
  <si>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</si>
  <si>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</si>
  <si>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</si>
  <si>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</si>
  <si>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</si>
  <si>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</si>
  <si>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</si>
  <si>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</si>
  <si>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</si>
  <si>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</si>
  <si>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</si>
  <si>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</si>
  <si>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</si>
  <si>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</si>
  <si>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</si>
  <si>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</si>
  <si>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</si>
  <si>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</si>
  <si>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</si>
  <si>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</si>
  <si>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</si>
  <si>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</si>
  <si>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</si>
  <si>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</si>
  <si>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</si>
  <si>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</si>
  <si>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</si>
  <si>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</si>
  <si>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</si>
  <si>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</si>
  <si>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</si>
  <si>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</si>
  <si>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</si>
  <si>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</si>
  <si>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</si>
  <si>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</si>
  <si>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</si>
  <si>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</si>
  <si>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</si>
  <si>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</si>
  <si>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</si>
  <si>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</si>
  <si>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</si>
  <si>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</si>
  <si>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</si>
  <si>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</si>
  <si>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</si>
  <si>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</si>
  <si>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</si>
  <si>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</si>
  <si>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</si>
  <si>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</si>
  <si>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</si>
  <si>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</si>
  <si>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</si>
  <si>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</si>
  <si>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</si>
  <si>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</si>
  <si>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</si>
  <si>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</si>
  <si>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</si>
  <si>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</si>
  <si>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</si>
  <si>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</si>
  <si>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</si>
  <si>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</si>
  <si>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</si>
  <si>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</si>
  <si>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</si>
  <si>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</si>
  <si>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</si>
  <si>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</si>
  <si>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</si>
  <si>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</si>
  <si>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</si>
  <si>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</si>
  <si>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</si>
  <si>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</si>
  <si>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</si>
  <si>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</si>
  <si>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</si>
  <si>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</si>
  <si>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</si>
  <si>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</si>
  <si>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</si>
  <si>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</si>
  <si>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</si>
  <si>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</si>
  <si>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</si>
  <si>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</si>
  <si>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</si>
  <si>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</si>
  <si>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</si>
  <si>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</si>
  <si>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</si>
  <si>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</si>
  <si>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</si>
  <si>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</si>
  <si>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</si>
  <si>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</si>
  <si>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</si>
  <si>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</si>
  <si>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</si>
  <si>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</si>
  <si>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</si>
  <si>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</si>
  <si>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</si>
  <si>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</si>
  <si>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</si>
  <si>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</si>
  <si>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</si>
  <si>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</si>
  <si>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</si>
  <si>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</si>
  <si>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</si>
  <si>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</si>
  <si>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</si>
  <si>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</si>
  <si>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</si>
  <si>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</si>
  <si>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</si>
  <si>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</si>
  <si>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</si>
  <si>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</si>
  <si>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</si>
  <si>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</si>
  <si>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</si>
  <si>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</si>
  <si>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</si>
  <si>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</si>
  <si>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</si>
  <si>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</si>
  <si>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</si>
  <si>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</si>
  <si>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</si>
  <si>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</si>
  <si>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</si>
  <si>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</si>
  <si>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</si>
  <si>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</si>
  <si>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</si>
  <si>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</si>
  <si>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</si>
  <si>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</si>
  <si>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</si>
  <si>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</si>
  <si>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</si>
  <si>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</si>
  <si>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</si>
  <si>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</si>
  <si>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</si>
  <si>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</si>
  <si>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</si>
  <si>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</si>
  <si>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</si>
  <si>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</si>
  <si>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</si>
  <si>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</si>
  <si>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</si>
  <si>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</si>
  <si>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</si>
  <si>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</si>
  <si>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</si>
  <si>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</si>
  <si>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</si>
  <si>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</si>
  <si>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</si>
  <si>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</si>
  <si>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</si>
  <si>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</si>
  <si>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</si>
  <si>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</si>
  <si>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</si>
  <si>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</si>
  <si>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</si>
  <si>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</si>
  <si>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</si>
  <si>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</si>
  <si>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</si>
  <si>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</si>
  <si>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</si>
  <si>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</si>
  <si>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</si>
  <si>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</si>
  <si>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</si>
  <si>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</si>
  <si>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</si>
  <si>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</si>
  <si>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</si>
  <si>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</si>
  <si>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</si>
  <si>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</si>
  <si>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</si>
  <si>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</si>
  <si>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</si>
  <si>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</si>
  <si>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</si>
  <si>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</si>
  <si>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</si>
  <si>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</si>
  <si>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</si>
  <si>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</si>
  <si>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</si>
  <si>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</si>
  <si>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</si>
  <si>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</si>
  <si>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</si>
  <si>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</si>
  <si>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</si>
  <si>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</si>
  <si>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</si>
  <si>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</si>
  <si>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</si>
  <si>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</si>
  <si>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</si>
  <si>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</si>
  <si>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</si>
  <si>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</si>
  <si>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</si>
  <si>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</si>
  <si>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</si>
  <si>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</si>
  <si>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</si>
  <si>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</si>
  <si>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</si>
  <si>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</si>
  <si>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</si>
  <si>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</si>
  <si>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</si>
  <si>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</si>
  <si>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</si>
  <si>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</si>
  <si>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</si>
  <si>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</si>
  <si>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</si>
  <si>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</si>
  <si>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</si>
  <si>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</si>
  <si>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</si>
  <si>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</si>
  <si>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</si>
  <si>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</si>
  <si>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</si>
  <si>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</si>
  <si>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</si>
  <si>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</si>
  <si>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</si>
  <si>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</si>
  <si>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</si>
  <si>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</si>
  <si>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</si>
  <si>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</si>
  <si>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</si>
  <si>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</si>
  <si>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</si>
  <si>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</si>
  <si>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</si>
  <si>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</si>
  <si>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</si>
  <si>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</si>
  <si>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</si>
  <si>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</si>
  <si>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</si>
  <si>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</si>
  <si>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</si>
  <si>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</si>
  <si>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</si>
  <si>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</si>
  <si>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</si>
  <si>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</si>
  <si>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</si>
  <si>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</si>
  <si>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</si>
  <si>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</si>
  <si>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</si>
  <si>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</si>
  <si>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</si>
  <si>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</si>
  <si>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</si>
  <si>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</si>
  <si>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</si>
  <si>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</si>
  <si>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</si>
  <si>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</si>
  <si>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</si>
  <si>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</si>
  <si>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</si>
  <si>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</si>
  <si>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</si>
  <si>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</si>
  <si>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</si>
  <si>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</si>
  <si>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</si>
  <si>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</si>
  <si>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</si>
  <si>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</si>
  <si>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</si>
  <si>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</si>
  <si>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</si>
  <si>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</si>
  <si>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</si>
  <si>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</si>
  <si>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</si>
  <si>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</si>
  <si>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</si>
  <si>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</si>
  <si>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</si>
  <si>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</si>
  <si>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</si>
  <si>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</si>
  <si>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</si>
  <si>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</si>
  <si>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</si>
  <si>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</si>
  <si>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</si>
  <si>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</si>
  <si>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</si>
  <si>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</si>
  <si>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</si>
  <si>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</si>
  <si>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</si>
  <si>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</si>
  <si>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</si>
  <si>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</si>
  <si>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</si>
  <si>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</si>
  <si>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</si>
  <si>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</si>
  <si>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</si>
  <si>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</si>
  <si>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</si>
  <si>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</si>
  <si>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</si>
  <si>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</si>
  <si>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</si>
  <si>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</si>
  <si>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</si>
  <si>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</si>
  <si>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</si>
  <si>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</si>
  <si>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</si>
  <si>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</si>
  <si>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</si>
  <si>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</si>
  <si>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</si>
  <si>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</si>
  <si>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</si>
  <si>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</si>
  <si>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</si>
  <si>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</si>
  <si>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</si>
  <si>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</si>
  <si>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</si>
  <si>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</si>
  <si>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</si>
  <si>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</si>
  <si>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</si>
  <si>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</si>
  <si>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</si>
  <si>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</si>
  <si>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</si>
  <si>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</si>
  <si>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</si>
  <si>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</si>
  <si>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</si>
  <si>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</si>
  <si>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</si>
  <si>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</si>
  <si>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</si>
  <si>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</si>
  <si>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</si>
  <si>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</si>
  <si>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</si>
  <si>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</si>
  <si>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</si>
  <si>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</si>
  <si>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</si>
  <si>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</si>
  <si>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</si>
  <si>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</si>
  <si>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</si>
  <si>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</si>
  <si>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</si>
  <si>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</si>
  <si>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</si>
  <si>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</si>
  <si>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</si>
  <si>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</si>
  <si>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</si>
  <si>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</si>
  <si>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</si>
  <si>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</si>
  <si>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</si>
  <si>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</si>
  <si>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</si>
  <si>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</si>
  <si>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</si>
  <si>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</si>
  <si>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</si>
  <si>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</si>
  <si>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</si>
  <si>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</si>
  <si>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</si>
  <si>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</si>
  <si>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</si>
  <si>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</si>
  <si>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</si>
  <si>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</si>
  <si>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</si>
  <si>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</si>
  <si>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</si>
  <si>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</si>
  <si>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</si>
  <si>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</si>
  <si>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</si>
  <si>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</si>
  <si>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</si>
  <si>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</si>
  <si>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</si>
  <si>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</si>
  <si>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</si>
  <si>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</si>
  <si>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</si>
  <si>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</si>
  <si>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</si>
  <si>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</si>
  <si>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</si>
  <si>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</si>
  <si>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</si>
  <si>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</si>
  <si>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</si>
  <si>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</si>
  <si>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</si>
  <si>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</si>
  <si>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</si>
  <si>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</si>
  <si>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</si>
  <si>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</si>
  <si>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</si>
  <si>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</si>
  <si>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</si>
  <si>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</si>
  <si>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</si>
  <si>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</si>
  <si>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</si>
  <si>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</si>
  <si>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</si>
  <si>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</si>
  <si>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</si>
  <si>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</si>
  <si>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</si>
  <si>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</si>
  <si>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</si>
  <si>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</si>
  <si>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</si>
  <si>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</si>
  <si>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</si>
  <si>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</si>
  <si>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</si>
  <si>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</si>
  <si>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</si>
  <si>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</si>
  <si>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</si>
  <si>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</si>
  <si>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</si>
  <si>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</si>
  <si>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</si>
  <si>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</si>
  <si>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</si>
  <si>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</si>
  <si>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</si>
  <si>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</si>
  <si>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</si>
  <si>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</si>
  <si>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</si>
  <si>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</si>
  <si>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</si>
  <si>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</si>
  <si>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</si>
  <si>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</si>
  <si>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</si>
  <si>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</si>
  <si>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</si>
  <si>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</si>
  <si>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</si>
  <si>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</si>
  <si>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</si>
  <si>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</si>
  <si>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</si>
  <si>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</si>
  <si>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</si>
  <si>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</si>
  <si>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</si>
  <si>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</si>
  <si>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</si>
  <si>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</si>
  <si>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</si>
  <si>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</si>
  <si>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</si>
  <si>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</si>
  <si>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</si>
  <si>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</si>
  <si>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</si>
  <si>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</si>
  <si>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</si>
  <si>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</si>
  <si>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</si>
  <si>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</si>
  <si>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</si>
  <si>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</si>
  <si>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</si>
  <si>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</si>
  <si>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</si>
  <si>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</si>
  <si>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</si>
  <si>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</si>
  <si>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</si>
  <si>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</si>
  <si>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</si>
  <si>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</si>
  <si>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</si>
  <si>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</si>
  <si>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</si>
  <si>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</si>
  <si>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</si>
  <si>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</si>
  <si>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</si>
  <si>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</si>
  <si>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</si>
  <si>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</si>
  <si>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</si>
  <si>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</si>
  <si>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</si>
  <si>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</si>
  <si>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</si>
  <si>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</si>
  <si>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</si>
  <si>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</si>
  <si>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</si>
  <si>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</si>
  <si>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</si>
  <si>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</si>
  <si>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</si>
  <si>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</si>
  <si>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</si>
  <si>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</si>
  <si>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</si>
  <si>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</si>
  <si>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</si>
  <si>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</si>
  <si>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</si>
  <si>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</si>
  <si>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</si>
  <si>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</si>
  <si>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</si>
  <si>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</si>
  <si>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</si>
  <si>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</si>
  <si>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</si>
  <si>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</si>
  <si>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</si>
  <si>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</si>
  <si>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</si>
  <si>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</si>
  <si>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</si>
  <si>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</si>
  <si>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</si>
  <si>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</si>
  <si>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</si>
  <si>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</si>
  <si>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</si>
  <si>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</si>
  <si>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</si>
  <si>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</si>
  <si>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</si>
  <si>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</si>
  <si>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</si>
  <si>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</si>
  <si>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</si>
  <si>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</si>
  <si>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</si>
  <si>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</si>
  <si>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</si>
  <si>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</si>
  <si>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</si>
  <si>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</si>
  <si>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</si>
  <si>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</si>
  <si>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</si>
  <si>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</si>
  <si>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</si>
  <si>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</si>
  <si>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</si>
  <si>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</si>
  <si>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</si>
  <si>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</si>
  <si>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</si>
  <si>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</si>
  <si>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</si>
  <si>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</si>
  <si>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</si>
  <si>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</si>
  <si>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</si>
  <si>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</si>
  <si>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</si>
  <si>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</si>
  <si>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</si>
  <si>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</si>
  <si>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</si>
  <si>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</si>
  <si>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</si>
  <si>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</si>
  <si>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</si>
  <si>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</si>
  <si>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</si>
  <si>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</si>
  <si>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</si>
  <si>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</si>
  <si>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</si>
  <si>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</si>
  <si>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</si>
  <si>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</si>
  <si>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</si>
  <si>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</si>
  <si>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</si>
  <si>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</si>
  <si>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</si>
  <si>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</si>
  <si>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</si>
  <si>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</si>
  <si>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</si>
  <si>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</si>
  <si>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</si>
  <si>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</si>
  <si>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</si>
  <si>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</si>
  <si>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</si>
  <si>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</si>
  <si>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</si>
  <si>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</si>
  <si>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</si>
  <si>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</si>
  <si>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</si>
  <si>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</si>
  <si>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</si>
  <si>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</si>
  <si>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</si>
  <si>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</si>
  <si>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</si>
  <si>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</si>
  <si>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</si>
  <si>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</si>
  <si>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</si>
  <si>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</si>
  <si>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</si>
  <si>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</si>
  <si>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</si>
  <si>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</si>
  <si>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</si>
  <si>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</si>
  <si>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</si>
  <si>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</si>
  <si>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</si>
  <si>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</si>
  <si>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</si>
  <si>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</si>
  <si>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</si>
  <si>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</si>
  <si>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</si>
  <si>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</si>
  <si>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</si>
  <si>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</si>
  <si>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</si>
  <si>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</si>
  <si>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</si>
  <si>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</si>
  <si>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</si>
  <si>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</si>
  <si>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</si>
  <si>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</si>
  <si>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</si>
  <si>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</si>
  <si>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</si>
  <si>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</si>
  <si>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</si>
  <si>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</si>
  <si>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</si>
  <si>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</si>
  <si>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</si>
  <si>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</si>
  <si>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</si>
  <si>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</si>
  <si>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</si>
  <si>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</si>
  <si>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</si>
  <si>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</si>
  <si>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</si>
  <si>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</si>
  <si>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</si>
  <si>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</si>
  <si>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</si>
  <si>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</si>
  <si>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</si>
  <si>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</si>
  <si>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</si>
  <si>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</si>
  <si>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</si>
  <si>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</si>
  <si>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</si>
  <si>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</si>
  <si>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</si>
  <si>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</si>
  <si>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</si>
  <si>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</si>
  <si>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</si>
  <si>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</si>
  <si>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</si>
  <si>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</si>
  <si>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</si>
  <si>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</si>
  <si>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</si>
  <si>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</si>
  <si>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</si>
  <si>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</si>
  <si>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</si>
  <si>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</si>
  <si>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</si>
  <si>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</si>
  <si>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</si>
  <si>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</si>
  <si>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</si>
  <si>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</si>
  <si>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</si>
  <si>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</si>
  <si>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</si>
  <si>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</si>
  <si>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</si>
  <si>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</si>
  <si>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</si>
  <si>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</si>
  <si>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</si>
  <si>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</si>
  <si>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</si>
  <si>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</si>
  <si>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</si>
  <si>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</si>
  <si>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</si>
  <si>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</si>
  <si>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</si>
  <si>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</si>
  <si>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</si>
  <si>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</si>
  <si>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</si>
  <si>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</si>
  <si>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</si>
  <si>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</si>
  <si>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</si>
  <si>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</si>
  <si>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</si>
  <si>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</si>
  <si>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</si>
  <si>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</si>
  <si>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</si>
  <si>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</si>
  <si>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</si>
  <si>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</si>
  <si>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</si>
  <si>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</si>
  <si>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</si>
  <si>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</si>
  <si>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</si>
  <si>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</si>
  <si>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</si>
  <si>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</si>
  <si>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</si>
  <si>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</si>
  <si>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</si>
  <si>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</si>
  <si>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</si>
  <si>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</si>
  <si>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</si>
  <si>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</si>
  <si>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</si>
  <si>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</si>
  <si>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</si>
  <si>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</si>
  <si>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</si>
  <si>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</si>
  <si>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</si>
  <si>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</si>
  <si>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</si>
  <si>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</si>
  <si>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</si>
  <si>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</si>
  <si>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</si>
  <si>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</si>
  <si>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</si>
  <si>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</si>
  <si>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</si>
  <si>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</si>
  <si>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</si>
  <si>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</si>
  <si>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</si>
  <si>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</si>
  <si>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</si>
  <si>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</si>
  <si>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</si>
  <si>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</si>
  <si>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</si>
  <si>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</si>
  <si>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</si>
  <si>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</si>
  <si>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</si>
  <si>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</si>
  <si>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</si>
  <si>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</si>
  <si>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</si>
  <si>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</si>
  <si>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</si>
  <si>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</si>
  <si>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</si>
  <si>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</si>
  <si>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</si>
  <si>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</si>
  <si>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</si>
  <si>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</si>
  <si>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</si>
  <si>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</si>
  <si>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</si>
  <si>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</si>
  <si>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</si>
  <si>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</si>
  <si>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</si>
  <si>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</si>
  <si>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</si>
  <si>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</si>
  <si>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</si>
  <si>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</si>
  <si>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</si>
  <si>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</si>
  <si>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</si>
  <si>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</si>
  <si>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</si>
  <si>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</si>
  <si>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</si>
  <si>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</si>
  <si>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</si>
  <si>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</si>
  <si>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</si>
  <si>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</si>
  <si>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</si>
  <si>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</si>
  <si>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</si>
  <si>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</si>
  <si>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</si>
  <si>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</si>
  <si>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</si>
  <si>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</si>
  <si>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</si>
  <si>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</si>
  <si>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</si>
  <si>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</si>
  <si>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</si>
  <si>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</si>
  <si>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</si>
  <si>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</si>
  <si>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</si>
  <si>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</si>
  <si>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</si>
  <si>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</si>
  <si>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</si>
  <si>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</si>
  <si>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</si>
  <si>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</si>
  <si>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</si>
  <si>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</si>
  <si>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</si>
  <si>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</si>
  <si>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</si>
  <si>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</si>
  <si>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</si>
  <si>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</si>
  <si>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</si>
  <si>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</si>
  <si>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</si>
  <si>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</si>
  <si>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</si>
  <si>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</si>
  <si>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</si>
  <si>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</si>
  <si>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</si>
  <si>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</si>
  <si>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</si>
  <si>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</si>
  <si>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</si>
  <si>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</si>
  <si>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</si>
  <si>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</si>
  <si>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</si>
  <si>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</si>
  <si>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</si>
  <si>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</si>
  <si>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</si>
  <si>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</si>
  <si>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</si>
  <si>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</si>
  <si>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</si>
  <si>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</si>
  <si>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</si>
  <si>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</si>
  <si>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</si>
  <si>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</si>
  <si>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</si>
  <si>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</si>
  <si>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</si>
  <si>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</si>
  <si>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</si>
  <si>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</si>
  <si>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</si>
  <si>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</si>
  <si>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</si>
  <si>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</si>
  <si>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</si>
  <si>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</si>
  <si>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</si>
  <si>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</si>
  <si>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</si>
  <si>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</si>
  <si>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</si>
  <si>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</si>
  <si>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</si>
  <si>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</si>
  <si>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</si>
  <si>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</si>
  <si>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</si>
  <si>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</si>
  <si>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</si>
  <si>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</si>
  <si>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</si>
  <si>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</si>
  <si>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</si>
  <si>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</si>
  <si>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</si>
  <si>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</si>
  <si>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</si>
  <si>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</si>
  <si>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</si>
  <si>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</si>
  <si>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</si>
  <si>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</si>
  <si>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</si>
  <si>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</si>
  <si>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</si>
  <si>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</si>
  <si>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</si>
  <si>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</si>
  <si>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</si>
  <si>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</si>
  <si>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</si>
  <si>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</si>
  <si>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</si>
  <si>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</si>
  <si>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</si>
  <si>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</si>
  <si>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</si>
  <si>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</si>
  <si>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</si>
  <si>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</si>
  <si>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</si>
  <si>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</si>
  <si>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</si>
  <si>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</si>
  <si>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</si>
  <si>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</si>
  <si>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</si>
  <si>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</si>
  <si>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</si>
  <si>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</si>
  <si>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</si>
  <si>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</si>
  <si>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</si>
  <si>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</si>
  <si>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</si>
  <si>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</si>
  <si>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</si>
  <si>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</si>
  <si>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</si>
  <si>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</si>
  <si>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</si>
  <si>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</si>
  <si>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</si>
  <si>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</si>
  <si>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</si>
  <si>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</si>
  <si>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</si>
  <si>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</si>
  <si>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</si>
  <si>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</si>
  <si>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</si>
  <si>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</si>
  <si>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</si>
  <si>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</si>
  <si>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</si>
  <si>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</si>
  <si>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</si>
  <si>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</si>
  <si>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</si>
  <si>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</si>
  <si>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</si>
  <si>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</si>
  <si>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</si>
  <si>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</si>
  <si>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</si>
  <si>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</si>
  <si>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</si>
  <si>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</si>
  <si>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</si>
  <si>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</si>
  <si>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</si>
  <si>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</si>
  <si>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</si>
  <si>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</si>
  <si>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</si>
  <si>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</si>
  <si>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</si>
  <si>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</si>
  <si>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</si>
  <si>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</si>
  <si>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</si>
  <si>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</si>
  <si>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</si>
  <si>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</si>
  <si>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</si>
  <si>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</si>
  <si>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</si>
  <si>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</si>
  <si>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</si>
  <si>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</si>
  <si>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</si>
  <si>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</si>
  <si>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</si>
  <si>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</si>
  <si>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</si>
  <si>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</si>
  <si>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</si>
  <si>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</si>
  <si>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</si>
  <si>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</si>
  <si>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</si>
  <si>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</si>
  <si>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</si>
  <si>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</si>
  <si>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</si>
  <si>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</si>
  <si>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</si>
  <si>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</si>
  <si>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</si>
  <si>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</si>
  <si>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</si>
  <si>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</si>
  <si>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</si>
  <si>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</si>
  <si>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</si>
  <si>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</si>
  <si>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</si>
  <si>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</si>
  <si>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</si>
  <si>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</si>
  <si>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</si>
  <si>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</si>
  <si>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</si>
  <si>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</si>
  <si>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</si>
  <si>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</si>
  <si>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</si>
  <si>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</si>
  <si>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</si>
  <si>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</si>
  <si>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</si>
  <si>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</si>
  <si>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</si>
  <si>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</si>
  <si>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</si>
  <si>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</si>
  <si>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</si>
  <si>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</si>
  <si>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</si>
  <si>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</si>
  <si>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</si>
  <si>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</si>
  <si>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</si>
  <si>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</si>
  <si>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</si>
  <si>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</si>
  <si>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</si>
  <si>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</si>
  <si>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</si>
  <si>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</si>
  <si>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</si>
  <si>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</si>
  <si>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</si>
  <si>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</si>
  <si>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</si>
  <si>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</si>
  <si>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</si>
  <si>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</si>
  <si>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</si>
  <si>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</si>
  <si>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</si>
  <si>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</si>
  <si>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</si>
  <si>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</si>
  <si>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</si>
  <si>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</si>
  <si>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</si>
  <si>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</si>
  <si>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</si>
  <si>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</si>
  <si>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</si>
  <si>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</si>
  <si>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</si>
  <si>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</si>
  <si>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</si>
  <si>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</si>
  <si>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</si>
  <si>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</si>
  <si>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</si>
  <si>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</si>
  <si>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</si>
  <si>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</si>
  <si>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</si>
  <si>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</si>
  <si>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</si>
  <si>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</si>
  <si>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</si>
  <si>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</si>
  <si>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</si>
  <si>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</si>
  <si>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</si>
  <si>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</si>
  <si>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</si>
  <si>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</si>
  <si>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</si>
  <si>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</si>
  <si>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</si>
  <si>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</si>
  <si>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</si>
  <si>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</si>
  <si>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</si>
  <si>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</si>
  <si>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</si>
  <si>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</si>
  <si>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</si>
  <si>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</si>
  <si>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</si>
  <si>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</si>
  <si>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</si>
  <si>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</si>
  <si>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</si>
  <si>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</si>
  <si>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</si>
  <si>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</si>
  <si>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</si>
  <si>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</si>
  <si>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</si>
  <si>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</si>
  <si>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</si>
  <si>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</si>
  <si>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</si>
  <si>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</si>
  <si>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</si>
  <si>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</si>
  <si>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</si>
  <si>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</si>
  <si>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</si>
  <si>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</si>
  <si>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</si>
  <si>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</si>
  <si>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</si>
  <si>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</si>
  <si>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</si>
  <si>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</si>
  <si>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</si>
  <si>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</si>
  <si>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</si>
  <si>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</si>
  <si>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</si>
  <si>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</si>
  <si>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</si>
  <si>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</si>
  <si>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</si>
  <si>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</si>
  <si>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</si>
  <si>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</si>
  <si>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</si>
  <si>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</si>
  <si>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</si>
  <si>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</si>
  <si>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</si>
  <si>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</si>
  <si>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</si>
  <si>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</si>
  <si>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</si>
  <si>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</si>
  <si>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</si>
  <si>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</si>
  <si>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</si>
  <si>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</si>
  <si>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</si>
  <si>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</si>
  <si>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</si>
  <si>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</si>
  <si>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</si>
  <si>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</si>
  <si>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</si>
  <si>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</si>
  <si>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</si>
  <si>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</si>
  <si>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</si>
  <si>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</si>
  <si>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</si>
  <si>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</si>
  <si>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</si>
  <si>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</si>
  <si>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</si>
  <si>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</si>
  <si>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</si>
  <si>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</si>
  <si>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</si>
  <si>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</si>
  <si>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</si>
  <si>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</si>
  <si>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</si>
  <si>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</si>
  <si>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</si>
  <si>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</si>
  <si>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</si>
  <si>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</si>
  <si>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</si>
  <si>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</si>
  <si>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</si>
  <si>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</si>
  <si>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</si>
  <si>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</si>
  <si>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</si>
  <si>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</si>
  <si>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</si>
  <si>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</si>
  <si>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</si>
  <si>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</si>
  <si>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</si>
  <si>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</si>
  <si>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</si>
  <si>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</si>
  <si>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</si>
  <si>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</si>
  <si>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</si>
  <si>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</si>
  <si>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</si>
  <si>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</si>
  <si>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</si>
  <si>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</si>
  <si>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</si>
  <si>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</si>
  <si>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</si>
  <si>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</si>
  <si>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</si>
  <si>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</si>
  <si>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</si>
  <si>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</si>
  <si>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</si>
  <si>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</si>
  <si>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</si>
  <si>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</si>
  <si>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</si>
  <si>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</si>
  <si>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</si>
  <si>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</si>
  <si>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</si>
  <si>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</si>
  <si>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</si>
  <si>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</si>
  <si>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</si>
  <si>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</si>
  <si>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</si>
  <si>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</si>
  <si>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</si>
  <si>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</si>
  <si>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</si>
  <si>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</si>
  <si>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</si>
  <si>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</si>
  <si>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</si>
  <si>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</si>
  <si>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</si>
  <si>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</si>
  <si>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</si>
  <si>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</si>
  <si>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</si>
  <si>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</si>
  <si>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</si>
  <si>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</si>
  <si>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</si>
  <si>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</si>
  <si>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</si>
  <si>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</si>
  <si>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</si>
  <si>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</si>
  <si>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</si>
  <si>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</si>
  <si>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</si>
  <si>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</si>
  <si>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</si>
  <si>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</si>
  <si>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</si>
  <si>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</si>
  <si>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</si>
  <si>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</si>
  <si>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</si>
  <si>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</si>
  <si>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</si>
  <si>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</si>
  <si>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</si>
  <si>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</si>
  <si>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</si>
  <si>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</si>
  <si>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</si>
  <si>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</si>
  <si>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</si>
  <si>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</si>
  <si>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</si>
  <si>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</si>
  <si>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</si>
  <si>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</si>
  <si>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</si>
  <si>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</si>
  <si>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</si>
  <si>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</si>
  <si>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</si>
  <si>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</si>
  <si>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</si>
  <si>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</si>
  <si>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</si>
  <si>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</si>
  <si>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</si>
  <si>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</si>
  <si>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</si>
  <si>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</si>
  <si>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</si>
  <si>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</si>
  <si>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</si>
  <si>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</si>
  <si>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</si>
  <si>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</si>
  <si>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</si>
  <si>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</si>
  <si>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</si>
  <si>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</si>
  <si>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</si>
  <si>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</si>
  <si>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</si>
  <si>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</si>
  <si>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</si>
  <si>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</si>
  <si>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</si>
  <si>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</si>
  <si>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</si>
  <si>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</si>
  <si>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</si>
  <si>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</si>
  <si>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</si>
  <si>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</si>
  <si>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</si>
  <si>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</si>
  <si>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</si>
  <si>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</si>
  <si>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</si>
  <si>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</si>
  <si>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</si>
  <si>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</si>
  <si>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</si>
  <si>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</si>
  <si>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</si>
  <si>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</si>
  <si>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</si>
  <si>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</si>
  <si>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</si>
  <si>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</si>
  <si>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</si>
  <si>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</si>
  <si>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</si>
  <si>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</si>
  <si>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</si>
  <si>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</si>
  <si>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</si>
  <si>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</si>
  <si>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</si>
  <si>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</si>
  <si>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</si>
  <si>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</si>
  <si>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</si>
  <si>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</si>
  <si>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</si>
  <si>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</si>
  <si>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</si>
  <si>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</si>
  <si>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</si>
  <si>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</si>
  <si>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</si>
  <si>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</si>
  <si>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</si>
  <si>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</si>
  <si>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</si>
  <si>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</si>
  <si>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</si>
  <si>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</si>
  <si>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</si>
  <si>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</si>
  <si>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</si>
  <si>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</si>
  <si>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</si>
  <si>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</si>
  <si>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</si>
  <si>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</si>
  <si>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</si>
  <si>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</si>
  <si>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</si>
  <si>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</si>
  <si>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</si>
  <si>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</si>
  <si>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</si>
  <si>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</si>
  <si>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</si>
  <si>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</si>
  <si>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</si>
  <si>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</si>
  <si>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</si>
  <si>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</si>
  <si>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</si>
  <si>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</si>
  <si>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</si>
  <si>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</si>
  <si>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</si>
  <si>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</si>
  <si>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</si>
  <si>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</si>
  <si>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</si>
  <si>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</si>
  <si>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</si>
  <si>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</si>
  <si>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</si>
  <si>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</si>
  <si>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</si>
  <si>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</si>
  <si>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</si>
  <si>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</si>
  <si>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</si>
  <si>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</si>
  <si>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</si>
  <si>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</si>
  <si>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</si>
  <si>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</si>
  <si>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</si>
  <si>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</si>
  <si>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</si>
  <si>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</si>
  <si>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</si>
  <si>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</si>
  <si>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</si>
  <si>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</si>
  <si>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</si>
  <si>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</si>
  <si>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</si>
  <si>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</si>
  <si>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</si>
  <si>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</si>
  <si>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</si>
  <si>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</si>
  <si>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</si>
  <si>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</si>
  <si>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</si>
  <si>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</si>
  <si>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</si>
  <si>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</si>
  <si>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</si>
  <si>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</si>
  <si>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</si>
  <si>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</si>
  <si>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</si>
  <si>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</si>
  <si>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</si>
  <si>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</si>
  <si>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</si>
  <si>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</si>
  <si>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</si>
  <si>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</si>
  <si>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</si>
  <si>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</si>
  <si>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</si>
  <si>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</si>
  <si>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</si>
  <si>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</si>
  <si>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</si>
  <si>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</si>
  <si>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</si>
  <si>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</si>
  <si>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</si>
  <si>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</si>
  <si>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</si>
  <si>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</si>
  <si>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</si>
  <si>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</si>
  <si>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</si>
  <si>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</si>
  <si>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</si>
  <si>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</si>
  <si>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</si>
  <si>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</si>
  <si>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</si>
  <si>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</si>
  <si>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</si>
  <si>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</si>
  <si>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</si>
  <si>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</si>
  <si>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</si>
  <si>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</si>
  <si>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</si>
  <si>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</si>
  <si>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</si>
  <si>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</si>
  <si>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</si>
  <si>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</si>
  <si>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</si>
  <si>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</si>
  <si>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</si>
  <si>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</si>
  <si>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</si>
  <si>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</si>
  <si>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</si>
  <si>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</si>
  <si>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</si>
  <si>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</si>
  <si>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</si>
  <si>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</si>
  <si>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</si>
  <si>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</si>
  <si>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</si>
  <si>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</si>
  <si>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</si>
  <si>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</si>
  <si>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</si>
  <si>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</si>
  <si>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</si>
  <si>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</si>
  <si>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</si>
  <si>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</si>
  <si>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</si>
  <si>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</si>
  <si>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</si>
  <si>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</si>
  <si>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</si>
  <si>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</si>
  <si>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</si>
  <si>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</si>
  <si>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</si>
  <si>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</si>
  <si>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</si>
  <si>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</si>
  <si>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</si>
  <si>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</si>
  <si>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</si>
  <si>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</si>
  <si>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</si>
  <si>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</si>
  <si>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</si>
  <si>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</si>
  <si>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</si>
  <si>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</si>
  <si>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</si>
  <si>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</si>
  <si>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</si>
  <si>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</si>
  <si>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</si>
  <si>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</si>
  <si>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</si>
  <si>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</si>
  <si>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</si>
  <si>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</si>
  <si>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</si>
  <si>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</si>
  <si>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</si>
  <si>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</si>
  <si>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</si>
  <si>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</si>
  <si>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</si>
  <si>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</si>
  <si>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</si>
  <si>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</si>
  <si>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</si>
  <si>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</si>
  <si>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</si>
  <si>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</si>
  <si>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</si>
  <si>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</si>
  <si>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</si>
  <si>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</si>
  <si>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</si>
  <si>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</si>
  <si>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</si>
  <si>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</si>
  <si>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</si>
  <si>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</si>
  <si>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</si>
  <si>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</si>
  <si>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</si>
  <si>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</si>
  <si>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</si>
  <si>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</si>
  <si>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</si>
  <si>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</si>
  <si>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</si>
  <si>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</si>
  <si>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</si>
  <si>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</si>
  <si>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</si>
  <si>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</si>
  <si>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</si>
  <si>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</si>
  <si>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</si>
  <si>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</si>
  <si>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</si>
  <si>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</si>
  <si>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</si>
  <si>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</si>
  <si>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</si>
  <si>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</si>
  <si>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</si>
  <si>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</si>
  <si>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</si>
  <si>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</si>
  <si>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</si>
  <si>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</si>
  <si>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</si>
  <si>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</si>
  <si>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</si>
  <si>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</si>
  <si>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</si>
  <si>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</si>
  <si>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</si>
  <si>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</si>
  <si>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</si>
  <si>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</si>
  <si>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</si>
  <si>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</si>
  <si>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</si>
  <si>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</si>
  <si>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</si>
  <si>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</si>
  <si>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</si>
  <si>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</si>
  <si>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</si>
  <si>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</si>
  <si>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</si>
  <si>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</si>
  <si>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</si>
  <si>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</si>
  <si>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</si>
  <si>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</si>
  <si>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</si>
  <si>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</si>
  <si>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</si>
  <si>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</si>
  <si>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</si>
  <si>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</si>
  <si>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</si>
  <si>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</si>
  <si>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</si>
  <si>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</si>
  <si>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</si>
  <si>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</si>
  <si>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</si>
  <si>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</si>
  <si>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</si>
  <si>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</si>
  <si>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</si>
  <si>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</si>
  <si>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</si>
  <si>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</si>
  <si>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</si>
  <si>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</si>
  <si>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</si>
  <si>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</si>
  <si>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</si>
  <si>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</si>
  <si>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</si>
  <si>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</si>
  <si>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</si>
  <si>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</si>
  <si>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</si>
  <si>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</si>
  <si>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</si>
  <si>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</si>
  <si>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</si>
  <si>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</si>
  <si>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</si>
  <si>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</si>
  <si>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</si>
  <si>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</si>
  <si>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</si>
  <si>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</si>
  <si>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</si>
  <si>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</si>
  <si>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</si>
  <si>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</si>
  <si>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</si>
  <si>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</si>
  <si>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</si>
  <si>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</si>
  <si>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</si>
  <si>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</si>
  <si>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</si>
  <si>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</si>
  <si>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</si>
  <si>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</si>
  <si>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</si>
  <si>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</si>
  <si>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</si>
  <si>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</si>
  <si>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</si>
  <si>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</si>
  <si>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</si>
  <si>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</si>
  <si>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</si>
  <si>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</si>
  <si>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</si>
  <si>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</si>
  <si>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</si>
  <si>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</si>
  <si>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</si>
  <si>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</si>
  <si>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</si>
  <si>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</si>
  <si>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</si>
  <si>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</si>
  <si>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</si>
  <si>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</si>
  <si>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</si>
  <si>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</si>
  <si>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</si>
  <si>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</si>
  <si>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</si>
  <si>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</si>
  <si>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</si>
  <si>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</si>
  <si>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</si>
  <si>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</si>
  <si>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</si>
  <si>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</si>
  <si>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</si>
  <si>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</si>
  <si>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</si>
  <si>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</si>
  <si>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</si>
  <si>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</si>
  <si>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</si>
  <si>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</si>
  <si>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</si>
  <si>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</si>
  <si>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</si>
  <si>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</si>
  <si>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</si>
  <si>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</si>
  <si>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</si>
  <si>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</si>
  <si>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</si>
  <si>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</si>
  <si>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</si>
  <si>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</si>
  <si>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</si>
  <si>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</si>
  <si>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</si>
  <si>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</si>
  <si>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</si>
  <si>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</si>
  <si>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</si>
  <si>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</si>
  <si>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</si>
  <si>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</si>
  <si>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</si>
  <si>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</si>
  <si>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</si>
  <si>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</si>
  <si>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</si>
  <si>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</si>
  <si>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</si>
  <si>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</si>
  <si>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</si>
  <si>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</si>
  <si>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</si>
  <si>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</si>
  <si>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</si>
  <si>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</si>
  <si>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</si>
  <si>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</si>
  <si>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</si>
  <si>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</si>
  <si>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</si>
  <si>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</si>
  <si>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</si>
  <si>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</si>
  <si>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</si>
  <si>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</si>
  <si>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</si>
  <si>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</si>
  <si>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</si>
  <si>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</si>
  <si>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</si>
  <si>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</si>
  <si>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</si>
  <si>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</si>
  <si>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</si>
  <si>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</si>
  <si>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</si>
  <si>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</si>
  <si>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</si>
  <si>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</si>
  <si>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</si>
  <si>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</si>
  <si>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</si>
  <si>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</si>
  <si>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</si>
  <si>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</si>
  <si>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</si>
  <si>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</si>
  <si>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</si>
  <si>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</si>
  <si>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</si>
  <si>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</si>
  <si>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</si>
  <si>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</si>
  <si>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</si>
  <si>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</si>
  <si>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</si>
  <si>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</si>
  <si>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</si>
  <si>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</si>
  <si>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</si>
  <si>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</si>
  <si>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</si>
  <si>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</si>
  <si>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</si>
  <si>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</si>
  <si>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</si>
  <si>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</si>
  <si>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</si>
  <si>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</si>
  <si>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</si>
  <si>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</si>
  <si>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</si>
  <si>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</si>
  <si>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</si>
  <si>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</si>
  <si>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</si>
  <si>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</si>
  <si>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</si>
  <si>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</si>
  <si>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</si>
  <si>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</si>
  <si>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</si>
  <si>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</si>
  <si>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</si>
  <si>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</si>
  <si>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</si>
  <si>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</si>
  <si>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</si>
  <si>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</si>
  <si>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</si>
  <si>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</si>
  <si>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</si>
  <si>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</si>
  <si>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</si>
  <si>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</si>
  <si>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</si>
  <si>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</si>
  <si>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</si>
  <si>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</si>
  <si>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</si>
  <si>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</si>
  <si>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</si>
  <si>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</si>
  <si>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</si>
  <si>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</si>
  <si>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</si>
  <si>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</si>
  <si>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</si>
  <si>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</si>
  <si>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</si>
  <si>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</si>
  <si>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</si>
  <si>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</si>
  <si>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</si>
  <si>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</si>
  <si>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</si>
  <si>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</si>
  <si>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</si>
  <si>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</si>
  <si>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</si>
  <si>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</si>
  <si>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</si>
  <si>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</si>
  <si>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</si>
  <si>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</si>
  <si>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</si>
  <si>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</si>
  <si>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</si>
  <si>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</si>
  <si>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</si>
  <si>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</si>
  <si>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</si>
  <si>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</si>
  <si>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</si>
  <si>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</si>
  <si>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</si>
  <si>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</si>
  <si>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</si>
  <si>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</si>
  <si>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</si>
  <si>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</si>
  <si>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</si>
  <si>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</si>
  <si>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</si>
  <si>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</si>
  <si>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</si>
  <si>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</si>
  <si>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</si>
  <si>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</si>
  <si>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</si>
  <si>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</si>
  <si>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</si>
  <si>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</si>
  <si>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</si>
  <si>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</si>
  <si>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</si>
  <si>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</si>
  <si>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</si>
  <si>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</si>
  <si>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</si>
  <si>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</si>
  <si>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</si>
  <si>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</si>
  <si>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</si>
  <si>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</si>
  <si>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</si>
  <si>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</si>
  <si>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</si>
  <si>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</si>
  <si>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</si>
  <si>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</si>
  <si>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</si>
  <si>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</si>
  <si>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</si>
  <si>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</si>
  <si>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</si>
  <si>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</si>
  <si>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</si>
  <si>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</si>
  <si>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</si>
  <si>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</si>
  <si>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</si>
  <si>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</si>
  <si>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</si>
  <si>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</si>
  <si>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</si>
  <si>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</si>
  <si>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</si>
  <si>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</si>
  <si>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</si>
  <si>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</si>
  <si>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</si>
  <si>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</si>
  <si>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</si>
  <si>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</si>
  <si>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</si>
  <si>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</si>
  <si>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</si>
  <si>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</si>
  <si>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</si>
  <si>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</si>
  <si>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</si>
  <si>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</si>
  <si>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</si>
  <si>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</si>
  <si>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</si>
  <si>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</si>
  <si>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</si>
  <si>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</si>
  <si>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</si>
  <si>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</si>
  <si>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</si>
  <si>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</si>
  <si>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</si>
  <si>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</si>
  <si>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</si>
  <si>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</si>
  <si>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</si>
  <si>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</si>
  <si>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</si>
  <si>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</si>
  <si>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</si>
  <si>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</si>
  <si>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</si>
  <si>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</si>
  <si>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</si>
  <si>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</si>
  <si>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</si>
  <si>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</si>
  <si>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</si>
  <si>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</si>
  <si>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</si>
  <si>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</si>
  <si>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</si>
  <si>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</si>
  <si>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</si>
  <si>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</si>
  <si>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</si>
  <si>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</si>
  <si>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</si>
  <si>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</si>
  <si>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</si>
  <si>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</si>
  <si>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</si>
  <si>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</si>
  <si>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</si>
  <si>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</si>
  <si>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</si>
  <si>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</si>
  <si>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</si>
  <si>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</si>
  <si>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</si>
  <si>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</si>
  <si>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</si>
  <si>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</si>
  <si>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</si>
  <si>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</si>
  <si>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</si>
  <si>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</si>
  <si>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</si>
  <si>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</si>
  <si>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</si>
  <si>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</si>
  <si>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</si>
  <si>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</si>
  <si>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</si>
  <si>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</si>
  <si>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</si>
  <si>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</si>
  <si>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</si>
  <si>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</si>
  <si>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</si>
  <si>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</si>
  <si>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</si>
  <si>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</si>
  <si>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</si>
  <si>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</si>
  <si>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</si>
  <si>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</si>
  <si>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</si>
  <si>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</si>
  <si>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</si>
  <si>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</si>
  <si>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</si>
  <si>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</si>
  <si>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</si>
  <si>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</si>
  <si>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</si>
  <si>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</si>
  <si>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</si>
  <si>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</si>
  <si>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</si>
  <si>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</si>
  <si>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</si>
  <si>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</si>
  <si>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</si>
  <si>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</si>
  <si>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</si>
  <si>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</si>
  <si>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</si>
  <si>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</si>
  <si>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</si>
  <si>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</si>
  <si>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</si>
  <si>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</si>
  <si>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</si>
  <si>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</si>
  <si>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</si>
  <si>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</si>
  <si>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</si>
  <si>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</si>
  <si>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</si>
  <si>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</si>
  <si>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</si>
  <si>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</si>
  <si>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</si>
  <si>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</si>
  <si>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</si>
  <si>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</si>
  <si>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</si>
  <si>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</si>
  <si>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</si>
  <si>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</si>
  <si>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</si>
  <si>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</si>
  <si>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</si>
  <si>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</si>
  <si>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</si>
  <si>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</si>
  <si>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</si>
  <si>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</si>
  <si>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</si>
  <si>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</si>
  <si>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</si>
  <si>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</si>
  <si>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</si>
  <si>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</si>
  <si>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</si>
  <si>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</si>
  <si>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</si>
  <si>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</si>
  <si>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</si>
  <si>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</si>
  <si>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</si>
  <si>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</si>
  <si>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</si>
  <si>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</si>
  <si>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</si>
  <si>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</si>
  <si>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</si>
  <si>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</si>
  <si>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</si>
  <si>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</si>
  <si>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</si>
  <si>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</si>
  <si>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</si>
  <si>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</si>
  <si>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</si>
  <si>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</si>
  <si>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</si>
  <si>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</si>
  <si>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</si>
  <si>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</si>
  <si>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</si>
  <si>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</si>
  <si>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</si>
  <si>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</si>
  <si>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</si>
  <si>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</si>
  <si>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</si>
  <si>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</si>
  <si>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</si>
  <si>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</si>
  <si>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</si>
  <si>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</si>
  <si>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</si>
  <si>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</si>
  <si>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</si>
  <si>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</si>
  <si>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</si>
  <si>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</si>
  <si>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</si>
  <si>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</si>
  <si>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</si>
  <si>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</si>
  <si>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</si>
  <si>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</si>
  <si>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</si>
  <si>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</si>
  <si>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</si>
  <si>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</si>
  <si>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</si>
  <si>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</si>
  <si>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</si>
  <si>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</si>
  <si>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</si>
  <si>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</si>
  <si>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</si>
  <si>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</si>
  <si>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</si>
  <si>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</si>
  <si>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</si>
  <si>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</si>
  <si>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</si>
  <si>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</si>
  <si>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</si>
  <si>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</si>
  <si>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</si>
  <si>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</si>
  <si>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</si>
  <si>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</si>
  <si>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</si>
  <si>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</si>
  <si>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</si>
  <si>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</si>
  <si>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</si>
  <si>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</si>
  <si>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</si>
  <si>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</si>
  <si>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</si>
  <si>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</si>
  <si>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</si>
  <si>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</si>
  <si>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</si>
  <si>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</si>
  <si>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</si>
  <si>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</si>
  <si>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</si>
  <si>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</si>
  <si>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</si>
  <si>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</si>
  <si>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</si>
  <si>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</si>
  <si>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</si>
  <si>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</si>
  <si>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</si>
  <si>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</si>
  <si>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</si>
  <si>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</si>
  <si>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</si>
  <si>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</si>
  <si>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</si>
  <si>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</si>
  <si>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</si>
  <si>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</si>
  <si>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</si>
  <si>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</si>
  <si>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</si>
  <si>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</si>
  <si>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</si>
  <si>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</si>
  <si>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</si>
  <si>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</si>
  <si>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</si>
  <si>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</si>
  <si>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</si>
  <si>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</si>
  <si>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</si>
  <si>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</si>
  <si>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</si>
  <si>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</si>
  <si>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</si>
  <si>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</si>
  <si>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</si>
  <si>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</si>
  <si>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</si>
  <si>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</si>
  <si>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</si>
  <si>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</si>
  <si>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</si>
  <si>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</si>
  <si>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</si>
  <si>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</si>
  <si>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</si>
  <si>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</si>
  <si>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</si>
  <si>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</si>
  <si>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</si>
  <si>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</si>
  <si>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</si>
  <si>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</si>
  <si>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</si>
  <si>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</si>
  <si>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</si>
  <si>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</si>
  <si>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</si>
  <si>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</si>
  <si>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</si>
  <si>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</si>
  <si>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</si>
  <si>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</si>
  <si>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</si>
  <si>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</si>
  <si>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</si>
  <si>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</si>
  <si>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</si>
  <si>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</si>
  <si>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</si>
  <si>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</si>
  <si>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</si>
  <si>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</si>
  <si>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</si>
  <si>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</si>
  <si>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</si>
  <si>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</si>
  <si>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</si>
  <si>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</si>
  <si>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</si>
  <si>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</si>
  <si>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</si>
  <si>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</si>
  <si>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</si>
  <si>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</si>
  <si>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</si>
  <si>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</si>
  <si>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</si>
  <si>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</si>
  <si>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</si>
  <si>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</si>
  <si>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</si>
  <si>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</si>
  <si>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</si>
  <si>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</si>
  <si>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</si>
  <si>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</si>
  <si>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</si>
  <si>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</si>
  <si>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</si>
  <si>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</si>
  <si>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</si>
  <si>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</si>
  <si>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</si>
  <si>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</si>
  <si>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</si>
  <si>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</si>
  <si>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</si>
  <si>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</si>
  <si>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</si>
  <si>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</si>
  <si>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</si>
  <si>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</si>
  <si>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</si>
  <si>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</si>
  <si>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</si>
  <si>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</si>
  <si>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</si>
  <si>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</si>
  <si>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</si>
  <si>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</si>
  <si>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</si>
  <si>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</si>
  <si>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</si>
  <si>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</si>
  <si>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</si>
  <si>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</si>
  <si>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</si>
  <si>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</si>
  <si>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</si>
  <si>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</si>
  <si>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</si>
  <si>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</si>
  <si>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</si>
  <si>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</si>
  <si>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</si>
  <si>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</si>
  <si>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</si>
  <si>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</si>
  <si>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</si>
  <si>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</si>
  <si>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</si>
  <si>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</si>
  <si>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</si>
  <si>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</si>
  <si>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</si>
  <si>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</si>
  <si>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</si>
  <si>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</si>
  <si>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</si>
  <si>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</si>
  <si>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</si>
  <si>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</si>
  <si>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</si>
  <si>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</si>
  <si>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</si>
  <si>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</si>
  <si>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</si>
  <si>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</si>
  <si>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</si>
  <si>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</si>
  <si>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</si>
  <si>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</si>
  <si>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</si>
  <si>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</si>
  <si>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</si>
  <si>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</si>
  <si>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</si>
  <si>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</si>
  <si>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</si>
  <si>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</si>
  <si>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</si>
  <si>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</si>
  <si>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</si>
  <si>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</si>
  <si>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</si>
  <si>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</si>
  <si>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</si>
  <si>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</si>
  <si>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</si>
  <si>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</si>
  <si>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</si>
  <si>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</si>
  <si>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</si>
  <si>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</si>
  <si>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</si>
  <si>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</si>
  <si>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</si>
  <si>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</si>
  <si>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</si>
  <si>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</si>
  <si>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</si>
  <si>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</si>
  <si>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</si>
  <si>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</si>
  <si>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</si>
  <si>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</si>
  <si>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</si>
  <si>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</si>
  <si>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</si>
  <si>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</si>
  <si>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</si>
  <si>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</si>
  <si>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</si>
  <si>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</si>
  <si>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</si>
  <si>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</si>
  <si>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</si>
  <si>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</si>
  <si>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</si>
  <si>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</si>
  <si>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</si>
  <si>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</si>
  <si>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</si>
  <si>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</si>
  <si>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</si>
  <si>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</si>
  <si>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</si>
  <si>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</si>
  <si>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</si>
  <si>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</si>
  <si>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</si>
  <si>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</si>
  <si>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</si>
  <si>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</si>
  <si>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</si>
  <si>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</si>
  <si>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</si>
  <si>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</si>
  <si>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</si>
  <si>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</si>
  <si>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</si>
  <si>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</si>
  <si>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</si>
  <si>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</si>
  <si>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</si>
  <si>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</si>
  <si>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</si>
  <si>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</si>
  <si>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</si>
  <si>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</si>
  <si>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</si>
  <si>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</si>
  <si>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</si>
  <si>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</si>
  <si>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</si>
  <si>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</si>
  <si>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</si>
  <si>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</si>
  <si>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</si>
  <si>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</si>
  <si>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</si>
  <si>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</si>
  <si>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</si>
  <si>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</si>
  <si>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</si>
  <si>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</si>
  <si>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</si>
  <si>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</si>
  <si>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</si>
  <si>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</si>
  <si>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</si>
  <si>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</si>
  <si>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</si>
  <si>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</si>
  <si>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</si>
  <si>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</si>
  <si>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</si>
  <si>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</si>
  <si>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</si>
  <si>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</si>
  <si>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</si>
  <si>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</si>
  <si>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</si>
  <si>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</si>
  <si>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</si>
  <si>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</si>
  <si>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</si>
  <si>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</si>
  <si>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</si>
  <si>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</si>
  <si>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</si>
  <si>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</si>
  <si>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</si>
  <si>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</si>
  <si>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</si>
  <si>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</si>
  <si>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</si>
  <si>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</si>
  <si>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</si>
  <si>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</si>
  <si>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</si>
  <si>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</si>
  <si>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</si>
  <si>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</si>
  <si>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</si>
  <si>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</si>
  <si>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</si>
  <si>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</si>
  <si>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</si>
  <si>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</si>
  <si>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</si>
  <si>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</si>
  <si>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</si>
  <si>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</si>
  <si>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</si>
  <si>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</si>
  <si>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</si>
  <si>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</si>
  <si>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</si>
  <si>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</si>
  <si>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</si>
  <si>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</si>
  <si>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</si>
  <si>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</si>
  <si>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</si>
  <si>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</si>
  <si>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</si>
  <si>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</si>
  <si>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</si>
  <si>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</si>
  <si>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</si>
  <si>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</si>
  <si>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</si>
  <si>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</si>
  <si>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</si>
  <si>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</si>
  <si>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</si>
  <si>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</si>
  <si>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</si>
  <si>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</si>
  <si>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</si>
  <si>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</si>
  <si>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</si>
  <si>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</si>
  <si>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</si>
  <si>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</si>
  <si>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</si>
  <si>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</si>
  <si>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</si>
  <si>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</si>
  <si>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</si>
  <si>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</si>
  <si>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</si>
  <si>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</si>
  <si>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</si>
  <si>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</si>
  <si>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</si>
  <si>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</si>
  <si>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</si>
  <si>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</si>
  <si>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</si>
  <si>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</si>
  <si>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</si>
  <si>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</si>
  <si>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</si>
  <si>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</si>
  <si>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</si>
  <si>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</si>
  <si>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</si>
  <si>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</si>
  <si>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</si>
  <si>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</si>
  <si>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</si>
  <si>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</si>
  <si>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</si>
  <si>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</si>
  <si>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</si>
  <si>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</si>
  <si>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</si>
  <si>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</si>
  <si>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</si>
  <si>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</si>
  <si>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</si>
  <si>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</si>
  <si>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</si>
  <si>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</si>
  <si>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</si>
  <si>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</si>
  <si>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</si>
  <si>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</si>
  <si>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</si>
  <si>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</si>
  <si>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</si>
  <si>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</si>
  <si>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</si>
  <si>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</si>
  <si>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</si>
  <si>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</si>
  <si>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</si>
  <si>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</si>
  <si>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</si>
  <si>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</si>
  <si>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</si>
  <si>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</si>
  <si>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</si>
  <si>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</si>
  <si>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</si>
  <si>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</si>
  <si>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</si>
  <si>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</si>
  <si>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</si>
  <si>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</si>
  <si>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</si>
  <si>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</si>
  <si>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</si>
  <si>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</si>
  <si>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</si>
  <si>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</si>
  <si>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</si>
  <si>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</si>
  <si>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</si>
  <si>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</si>
  <si>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</si>
  <si>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</si>
  <si>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</si>
  <si>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</si>
  <si>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</si>
  <si>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</si>
  <si>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</si>
  <si>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</si>
  <si>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</si>
  <si>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</si>
  <si>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</si>
  <si>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</si>
  <si>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</si>
  <si>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</si>
  <si>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</si>
  <si>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</si>
  <si>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</si>
  <si>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</si>
  <si>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</si>
  <si>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</si>
  <si>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</si>
  <si>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</si>
  <si>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</si>
  <si>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</si>
  <si>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</si>
  <si>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</si>
  <si>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</si>
  <si>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</si>
  <si>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</si>
  <si>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</si>
  <si>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</si>
  <si>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</si>
  <si>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</si>
  <si>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</si>
  <si>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</si>
  <si>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</si>
  <si>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</si>
  <si>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</si>
  <si>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</si>
  <si>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</si>
  <si>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</si>
  <si>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</si>
  <si>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</si>
  <si>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</si>
  <si>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</si>
  <si>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</si>
  <si>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</si>
  <si>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</si>
  <si>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</si>
  <si>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</si>
  <si>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</si>
  <si>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</si>
  <si>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</si>
  <si>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</si>
  <si>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</si>
  <si>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</si>
  <si>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</si>
  <si>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</si>
  <si>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</si>
  <si>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</si>
  <si>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</si>
  <si>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</si>
  <si>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</si>
  <si>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</si>
  <si>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</si>
  <si>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</si>
  <si>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</si>
  <si>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</si>
  <si>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</si>
  <si>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</si>
  <si>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</si>
  <si>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</si>
  <si>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</si>
  <si>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</si>
  <si>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</si>
  <si>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</si>
  <si>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</si>
  <si>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</si>
  <si>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</si>
  <si>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</si>
  <si>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</si>
  <si>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</si>
  <si>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</si>
  <si>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</si>
  <si>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</si>
  <si>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</si>
  <si>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</si>
  <si>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</si>
  <si>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</si>
  <si>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</si>
  <si>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</si>
  <si>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</si>
  <si>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</si>
  <si>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</si>
  <si>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</si>
  <si>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</si>
  <si>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</si>
  <si>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</si>
  <si>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</si>
  <si>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</si>
  <si>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</si>
  <si>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</si>
  <si>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</si>
  <si>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</si>
  <si>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</si>
  <si>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</si>
  <si>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</si>
  <si>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</si>
  <si>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</si>
  <si>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</si>
  <si>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</si>
  <si>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</si>
  <si>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</si>
  <si>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</si>
  <si>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</si>
  <si>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</si>
  <si>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</si>
  <si>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</si>
  <si>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</si>
  <si>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</si>
  <si>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</si>
  <si>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</si>
  <si>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</si>
  <si>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</si>
  <si>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</si>
  <si>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</si>
  <si>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</si>
  <si>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</si>
  <si>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</si>
  <si>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</si>
  <si>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</si>
  <si>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</si>
  <si>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</si>
  <si>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</si>
  <si>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</si>
  <si>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</si>
  <si>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</si>
  <si>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</si>
  <si>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</si>
  <si>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</si>
  <si>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</si>
  <si>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</si>
  <si>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</si>
  <si>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</si>
  <si>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</si>
  <si>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</si>
  <si>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</si>
  <si>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</si>
  <si>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</si>
  <si>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</si>
  <si>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</si>
  <si>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</si>
  <si>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</si>
  <si>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</si>
  <si>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</si>
  <si>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</si>
  <si>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</si>
  <si>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</si>
  <si>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</si>
  <si>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</si>
  <si>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</si>
  <si>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</si>
  <si>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</si>
  <si>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</si>
  <si>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</si>
  <si>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</si>
  <si>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</si>
  <si>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</si>
  <si>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</si>
  <si>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</si>
  <si>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</si>
  <si>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</si>
  <si>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</si>
  <si>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</si>
  <si>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</si>
  <si>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</si>
  <si>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</si>
  <si>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</si>
  <si>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</si>
  <si>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</si>
  <si>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</si>
  <si>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</si>
  <si>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</si>
  <si>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</si>
  <si>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</si>
  <si>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</si>
  <si>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</si>
  <si>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</si>
  <si>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</si>
  <si>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</si>
  <si>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</si>
  <si>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</si>
  <si>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</si>
  <si>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</si>
  <si>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</si>
  <si>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</si>
  <si>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</si>
  <si>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</si>
  <si>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</si>
  <si>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</si>
  <si>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</si>
  <si>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</si>
  <si>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</si>
  <si>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</si>
  <si>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</si>
  <si>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</si>
  <si>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</si>
  <si>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</si>
  <si>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</si>
  <si>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</si>
  <si>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</si>
  <si>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</si>
  <si>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</si>
  <si>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</si>
  <si>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</si>
  <si>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</si>
  <si>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</si>
  <si>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</si>
  <si>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</si>
  <si>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</si>
  <si>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</si>
  <si>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</si>
  <si>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</si>
  <si>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</si>
  <si>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</si>
  <si>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</si>
  <si>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</si>
  <si>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</si>
  <si>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</si>
  <si>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</si>
  <si>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</si>
  <si>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</si>
  <si>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</si>
  <si>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</si>
  <si>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</si>
  <si>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</si>
  <si>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</si>
  <si>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</si>
  <si>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</si>
  <si>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</si>
  <si>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</si>
  <si>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</si>
  <si>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</si>
  <si>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</si>
  <si>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</si>
  <si>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</si>
  <si>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</si>
  <si>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</si>
  <si>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</si>
  <si>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</si>
  <si>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</si>
  <si>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</si>
  <si>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</si>
  <si>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</si>
  <si>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</si>
  <si>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</si>
  <si>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</si>
  <si>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</si>
  <si>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</si>
  <si>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</si>
  <si>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</si>
  <si>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</si>
  <si>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</si>
  <si>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</si>
  <si>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</si>
  <si>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</si>
  <si>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</si>
  <si>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</si>
  <si>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</si>
  <si>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</si>
  <si>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</si>
  <si>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</si>
  <si>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</si>
  <si>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</si>
  <si>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</si>
  <si>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</si>
  <si>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</si>
  <si>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</si>
  <si>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</si>
  <si>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</si>
  <si>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</si>
  <si>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</si>
  <si>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</si>
  <si>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</si>
  <si>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</si>
  <si>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</si>
  <si>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</si>
  <si>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</si>
  <si>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</si>
  <si>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</si>
  <si>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</si>
  <si>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</si>
  <si>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</si>
  <si>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</si>
  <si>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</si>
  <si>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</si>
  <si>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</si>
  <si>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</si>
  <si>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</si>
  <si>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</si>
  <si>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</si>
  <si>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</si>
  <si>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</si>
  <si>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</si>
  <si>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</si>
  <si>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</si>
  <si>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</si>
  <si>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</si>
  <si>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</si>
  <si>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</si>
  <si>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</si>
  <si>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</si>
  <si>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</si>
  <si>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</si>
  <si>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</si>
  <si>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</si>
  <si>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</si>
  <si>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</si>
  <si>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</si>
  <si>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</si>
  <si>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</si>
  <si>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</si>
  <si>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</si>
  <si>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</si>
  <si>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</si>
  <si>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</si>
  <si>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</si>
  <si>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</si>
  <si>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</si>
  <si>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</si>
  <si>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</si>
  <si>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</si>
  <si>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</si>
  <si>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</si>
  <si>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</si>
  <si>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</si>
  <si>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</si>
  <si>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</si>
  <si>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</si>
  <si>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</si>
  <si>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</si>
  <si>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</si>
  <si>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</si>
  <si>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</si>
  <si>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</si>
  <si>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</si>
  <si>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</si>
  <si>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</si>
  <si>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</si>
  <si>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</si>
  <si>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</si>
  <si>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</si>
  <si>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</si>
  <si>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</si>
  <si>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</si>
  <si>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</si>
  <si>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</si>
  <si>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</si>
  <si>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</si>
  <si>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</si>
  <si>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</si>
  <si>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</si>
  <si>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</si>
  <si>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</si>
  <si>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</si>
  <si>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</si>
  <si>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</si>
  <si>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</si>
  <si>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</si>
  <si>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</si>
  <si>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</si>
  <si>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</si>
  <si>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</si>
  <si>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</si>
  <si>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</si>
  <si>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</si>
  <si>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</si>
  <si>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</si>
  <si>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</si>
  <si>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</si>
  <si>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</si>
  <si>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</si>
  <si>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</si>
  <si>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</si>
  <si>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</si>
  <si>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</si>
  <si>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</si>
  <si>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</si>
  <si>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</si>
  <si>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</si>
  <si>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</si>
  <si>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</si>
  <si>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</si>
  <si>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</si>
  <si>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</si>
  <si>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</si>
  <si>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</si>
  <si>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</si>
  <si>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</si>
  <si>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</si>
  <si>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</si>
  <si>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</si>
  <si>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</si>
  <si>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</si>
  <si>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</si>
  <si>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</si>
  <si>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</si>
  <si>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</si>
  <si>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</si>
  <si>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</si>
  <si>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</si>
  <si>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</si>
  <si>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</si>
  <si>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</si>
  <si>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</si>
  <si>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</si>
  <si>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</si>
  <si>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</si>
  <si>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</si>
  <si>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</si>
  <si>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</si>
  <si>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</si>
  <si>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</si>
  <si>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</si>
  <si>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</si>
  <si>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</si>
  <si>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</si>
  <si>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</si>
  <si>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</si>
  <si>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</si>
  <si>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</si>
  <si>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</si>
  <si>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</si>
  <si>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</si>
  <si>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</si>
  <si>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</si>
  <si>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</si>
  <si>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</si>
  <si>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</si>
  <si>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</si>
  <si>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</si>
  <si>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</si>
  <si>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</si>
  <si>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</si>
  <si>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</si>
  <si>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</si>
  <si>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</si>
  <si>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</si>
  <si>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</si>
  <si>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</si>
  <si>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</si>
  <si>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</si>
  <si>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</si>
  <si>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</si>
  <si>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</si>
  <si>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</si>
  <si>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</si>
  <si>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</si>
  <si>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</si>
  <si>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</si>
  <si>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</si>
  <si>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</si>
  <si>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</si>
  <si>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</si>
  <si>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</si>
  <si>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</si>
  <si>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</si>
  <si>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</si>
  <si>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</si>
  <si>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</si>
  <si>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</si>
  <si>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</si>
  <si>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</si>
  <si>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</si>
  <si>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</si>
  <si>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</si>
  <si>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</si>
  <si>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</si>
  <si>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</si>
  <si>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</si>
  <si>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</si>
  <si>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</si>
  <si>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</si>
  <si>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</si>
  <si>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</si>
  <si>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</si>
  <si>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</si>
  <si>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</si>
  <si>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</si>
  <si>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</si>
  <si>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</si>
  <si>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</si>
  <si>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</si>
  <si>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</si>
  <si>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</si>
  <si>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</si>
  <si>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</si>
  <si>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</si>
  <si>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</si>
  <si>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</si>
  <si>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</si>
  <si>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</si>
  <si>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</si>
  <si>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</si>
  <si>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</si>
  <si>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</si>
  <si>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</si>
  <si>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</si>
  <si>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</si>
  <si>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</si>
  <si>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</si>
  <si>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</si>
  <si>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</si>
  <si>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</si>
  <si>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</si>
  <si>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</si>
  <si>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</si>
  <si>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</si>
  <si>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</si>
  <si>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</si>
  <si>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</si>
  <si>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</si>
  <si>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</si>
  <si>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</si>
  <si>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</si>
  <si>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</si>
  <si>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</si>
  <si>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</si>
  <si>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</si>
  <si>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</si>
  <si>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</si>
  <si>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</si>
  <si>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</si>
  <si>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</si>
  <si>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</si>
  <si>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</si>
  <si>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</si>
  <si>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</si>
  <si>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</si>
  <si>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</si>
  <si>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</si>
  <si>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</si>
  <si>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</si>
  <si>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</si>
  <si>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</si>
  <si>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</si>
  <si>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</si>
  <si>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</si>
  <si>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</si>
  <si>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</si>
  <si>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</si>
  <si>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</si>
  <si>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</si>
  <si>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</si>
  <si>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</si>
  <si>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</si>
  <si>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</si>
  <si>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</si>
  <si>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</si>
  <si>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</si>
  <si>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</si>
  <si>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</si>
  <si>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</si>
  <si>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</si>
  <si>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</si>
  <si>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</si>
  <si>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</si>
  <si>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</si>
  <si>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</si>
  <si>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</si>
  <si>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</si>
  <si>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</si>
  <si>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</si>
  <si>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</si>
  <si>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</si>
  <si>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</si>
  <si>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</si>
  <si>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</si>
  <si>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</si>
  <si>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</si>
  <si>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</si>
  <si>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</si>
  <si>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</si>
  <si>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</si>
  <si>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</si>
  <si>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</si>
  <si>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</si>
  <si>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</si>
  <si>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</si>
  <si>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</si>
  <si>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</si>
  <si>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</si>
  <si>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</si>
  <si>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</si>
  <si>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</si>
  <si>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</si>
  <si>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</si>
  <si>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</si>
  <si>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</si>
  <si>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</si>
  <si>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</si>
  <si>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</si>
  <si>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</si>
  <si>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</si>
  <si>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</si>
  <si>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</si>
  <si>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</si>
  <si>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</si>
  <si>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</si>
  <si>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</si>
  <si>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</si>
  <si>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</si>
  <si>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</si>
  <si>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</si>
  <si>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</si>
  <si>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</si>
  <si>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</si>
  <si>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</si>
  <si>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</si>
  <si>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</si>
  <si>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</si>
  <si>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</si>
  <si>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</si>
  <si>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</si>
  <si>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</si>
  <si>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</si>
  <si>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</si>
  <si>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</si>
  <si>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</si>
  <si>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</si>
  <si>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</si>
  <si>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</si>
  <si>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</si>
  <si>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</si>
  <si>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</si>
  <si>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</si>
  <si>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</si>
  <si>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</si>
  <si>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</si>
  <si>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</si>
  <si>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</si>
  <si>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</si>
  <si>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</si>
  <si>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</si>
  <si>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</si>
  <si>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</si>
  <si>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</si>
  <si>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</si>
  <si>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</si>
  <si>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</si>
  <si>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</si>
  <si>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</si>
  <si>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</si>
  <si>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</si>
  <si>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</si>
  <si>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</si>
  <si>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</si>
  <si>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</si>
  <si>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</si>
  <si>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</si>
  <si>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</si>
  <si>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</si>
  <si>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</si>
  <si>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</si>
  <si>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</si>
  <si>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</si>
  <si>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</si>
  <si>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</si>
  <si>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</si>
  <si>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</si>
  <si>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</si>
  <si>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</si>
  <si>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</si>
  <si>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</si>
  <si>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</si>
  <si>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</si>
  <si>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</si>
  <si>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</si>
  <si>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</si>
  <si>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</si>
  <si>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</si>
  <si>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</si>
  <si>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</si>
  <si>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</si>
  <si>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</si>
  <si>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</si>
  <si>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</si>
  <si>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</si>
  <si>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</si>
  <si>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</si>
  <si>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</si>
  <si>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</si>
  <si>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</si>
  <si>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</si>
  <si>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</si>
  <si>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</si>
  <si>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</si>
  <si>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</si>
  <si>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</si>
  <si>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</si>
  <si>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</si>
  <si>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</si>
  <si>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</si>
  <si>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</si>
  <si>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</si>
  <si>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</si>
  <si>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</si>
  <si>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</si>
  <si>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</si>
  <si>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</si>
  <si>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</si>
  <si>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</si>
  <si>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</si>
  <si>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</si>
  <si>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</si>
  <si>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</si>
  <si>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</si>
  <si>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</si>
  <si>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</si>
  <si>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</si>
  <si>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</si>
  <si>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</si>
  <si>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</si>
  <si>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</si>
  <si>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</si>
  <si>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</si>
  <si>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</si>
  <si>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</si>
  <si>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</si>
  <si>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</si>
  <si>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</si>
  <si>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</si>
  <si>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</si>
  <si>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</si>
  <si>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</si>
  <si>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</si>
  <si>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</si>
  <si>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</si>
  <si>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</si>
  <si>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</si>
  <si>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</si>
  <si>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</si>
  <si>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</si>
  <si>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</si>
  <si>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</si>
  <si>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</si>
  <si>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</si>
  <si>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</si>
  <si>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</si>
  <si>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</si>
  <si>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</si>
  <si>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</si>
  <si>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</si>
  <si>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</si>
  <si>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</si>
  <si>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</si>
  <si>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</si>
  <si>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</si>
  <si>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</si>
  <si>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</si>
  <si>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</si>
  <si>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</si>
  <si>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</si>
  <si>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</si>
  <si>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</si>
  <si>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</si>
  <si>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</si>
  <si>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</si>
  <si>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</si>
  <si>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</si>
  <si>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</si>
  <si>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</si>
  <si>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</si>
  <si>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</si>
  <si>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</si>
  <si>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</si>
  <si>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</si>
  <si>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</si>
  <si>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</si>
  <si>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</si>
  <si>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</si>
  <si>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</si>
  <si>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</si>
  <si>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</si>
  <si>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</si>
  <si>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</si>
  <si>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</si>
  <si>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</si>
  <si>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</si>
  <si>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</si>
  <si>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</si>
  <si>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</si>
  <si>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</si>
  <si>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</si>
  <si>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</si>
  <si>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</si>
  <si>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</si>
  <si>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</si>
  <si>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</si>
  <si>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</si>
  <si>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</si>
  <si>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</si>
  <si>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</si>
  <si>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</si>
  <si>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</si>
  <si>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</si>
  <si>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</si>
  <si>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</si>
  <si>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</si>
  <si>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</si>
  <si>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</si>
  <si>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</si>
  <si>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</si>
  <si>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</si>
  <si>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</si>
  <si>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</si>
  <si>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</si>
  <si>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</si>
  <si>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</si>
  <si>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</si>
  <si>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</si>
  <si>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</si>
  <si>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</si>
  <si>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</si>
  <si>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</si>
  <si>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</si>
  <si>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</si>
  <si>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</si>
  <si>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</si>
  <si>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</si>
  <si>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</si>
  <si>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</si>
  <si>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</si>
  <si>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</si>
  <si>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</si>
  <si>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</si>
  <si>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</si>
  <si>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</si>
  <si>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</si>
  <si>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</si>
  <si>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</si>
  <si>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</si>
  <si>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</si>
  <si>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</si>
  <si>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</si>
  <si>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</si>
  <si>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</si>
  <si>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</si>
  <si>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</si>
  <si>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</si>
  <si>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</si>
  <si>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</si>
  <si>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</si>
  <si>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</si>
  <si>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</si>
  <si>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</si>
  <si>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</si>
  <si>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</si>
  <si>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</si>
  <si>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</si>
  <si>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</si>
  <si>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</si>
  <si>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</si>
  <si>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</si>
  <si>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</si>
  <si>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</si>
  <si>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</si>
  <si>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</si>
  <si>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</si>
  <si>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</si>
  <si>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</si>
  <si>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</si>
  <si>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</si>
  <si>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</si>
  <si>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</si>
  <si>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</si>
  <si>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</si>
  <si>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</si>
  <si>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</si>
  <si>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</si>
  <si>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</si>
  <si>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</si>
  <si>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</si>
  <si>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</si>
  <si>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</si>
  <si>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</si>
  <si>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</si>
  <si>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</si>
  <si>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</si>
  <si>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</si>
  <si>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</si>
  <si>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</si>
  <si>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</si>
  <si>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</si>
  <si>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</si>
  <si>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</si>
  <si>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</si>
  <si>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</si>
  <si>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</si>
  <si>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</si>
  <si>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</si>
  <si>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</si>
  <si>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</si>
  <si>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</si>
  <si>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</si>
  <si>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</si>
  <si>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</si>
  <si>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</si>
  <si>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</si>
  <si>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</si>
  <si>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</si>
  <si>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</si>
  <si>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</si>
  <si>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</si>
  <si>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</si>
  <si>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</si>
  <si>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</si>
  <si>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</si>
  <si>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</si>
  <si>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</si>
  <si>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</si>
  <si>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</si>
  <si>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</si>
  <si>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</si>
  <si>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</si>
  <si>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</si>
  <si>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</si>
  <si>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</si>
  <si>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</si>
  <si>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</si>
  <si>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</si>
  <si>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</si>
  <si>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</si>
  <si>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</si>
  <si>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</si>
  <si>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</si>
  <si>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</si>
  <si>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</si>
  <si>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</si>
  <si>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</si>
  <si>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</si>
  <si>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</si>
  <si>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</si>
  <si>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</si>
  <si>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</si>
  <si>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</si>
  <si>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</si>
  <si>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</si>
  <si>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</si>
  <si>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</si>
  <si>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</si>
  <si>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</si>
  <si>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</si>
  <si>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</si>
  <si>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</si>
  <si>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</si>
  <si>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</si>
  <si>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</si>
  <si>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</si>
  <si>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</si>
  <si>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</si>
  <si>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</si>
  <si>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</si>
  <si>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</si>
  <si>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</si>
  <si>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</si>
  <si>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</si>
  <si>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</si>
  <si>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</si>
  <si>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</si>
  <si>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</si>
  <si>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</si>
  <si>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</si>
  <si>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</si>
  <si>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</si>
  <si>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</si>
  <si>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</si>
  <si>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</si>
  <si>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</si>
  <si>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</si>
  <si>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</si>
  <si>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</si>
  <si>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</si>
  <si>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</si>
  <si>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</si>
  <si>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</si>
  <si>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</si>
  <si>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</si>
  <si>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</si>
  <si>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</si>
  <si>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</si>
  <si>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</si>
  <si>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</si>
  <si>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</si>
  <si>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</si>
  <si>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</si>
  <si>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</si>
  <si>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</si>
  <si>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</si>
  <si>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</si>
  <si>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</si>
  <si>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</si>
  <si>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</si>
  <si>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</si>
  <si>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</si>
  <si>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</si>
  <si>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</si>
  <si>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</si>
  <si>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</si>
  <si>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</si>
  <si>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</si>
  <si>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</si>
  <si>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</si>
  <si>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</si>
  <si>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</si>
  <si>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</si>
  <si>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</si>
  <si>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</si>
  <si>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</si>
  <si>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</si>
  <si>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</si>
  <si>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</si>
  <si>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</si>
  <si>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</si>
  <si>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</si>
  <si>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</si>
  <si>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</si>
  <si>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</si>
  <si>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</si>
  <si>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</si>
  <si>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</si>
  <si>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</si>
  <si>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</si>
  <si>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</si>
  <si>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</si>
  <si>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</si>
  <si>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</si>
  <si>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</si>
  <si>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</si>
  <si>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</si>
  <si>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</si>
  <si>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</si>
  <si>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</si>
  <si>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</si>
  <si>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</si>
  <si>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</si>
  <si>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</si>
  <si>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</si>
  <si>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</si>
  <si>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</si>
  <si>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</si>
  <si>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</si>
  <si>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</si>
  <si>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</si>
  <si>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</si>
  <si>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</si>
  <si>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</si>
  <si>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</si>
  <si>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</si>
  <si>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</si>
  <si>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</si>
  <si>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</si>
  <si>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</si>
  <si>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</si>
  <si>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</si>
  <si>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</si>
  <si>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</si>
  <si>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</si>
  <si>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</si>
  <si>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</si>
  <si>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</si>
  <si>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</si>
  <si>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</si>
  <si>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</si>
  <si>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</si>
  <si>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</si>
  <si>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</si>
  <si>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</si>
  <si>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</si>
  <si>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</si>
  <si>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</si>
  <si>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</si>
  <si>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</si>
  <si>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</si>
  <si>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</si>
  <si>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</si>
  <si>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</si>
  <si>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</si>
  <si>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</si>
  <si>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</si>
  <si>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</si>
  <si>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</si>
  <si>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</si>
  <si>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</si>
  <si>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</si>
  <si>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</si>
  <si>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</si>
  <si>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</si>
  <si>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</si>
  <si>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</si>
  <si>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</si>
  <si>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</si>
  <si>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</si>
  <si>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</si>
  <si>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</si>
  <si>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</si>
  <si>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</si>
  <si>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</si>
  <si>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</si>
  <si>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</si>
  <si>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</si>
  <si>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</si>
  <si>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</si>
  <si>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</si>
  <si>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</si>
  <si>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</si>
  <si>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</si>
  <si>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</si>
  <si>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</si>
  <si>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</si>
  <si>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</si>
  <si>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</si>
  <si>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</si>
  <si>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</si>
  <si>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</si>
  <si>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</si>
  <si>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</si>
  <si>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</si>
  <si>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</si>
  <si>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</si>
  <si>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</si>
  <si>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</si>
  <si>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</si>
  <si>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</si>
  <si>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</si>
  <si>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</si>
  <si>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</si>
  <si>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</si>
  <si>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</si>
  <si>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</si>
  <si>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</si>
  <si>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</si>
  <si>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</si>
  <si>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</si>
  <si>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</si>
  <si>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</si>
  <si>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</si>
  <si>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</si>
  <si>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</si>
  <si>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</si>
  <si>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</si>
  <si>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</si>
  <si>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</si>
  <si>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</si>
  <si>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</si>
  <si>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</si>
  <si>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</si>
  <si>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</si>
  <si>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</si>
  <si>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</si>
  <si>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</si>
  <si>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</si>
  <si>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</si>
  <si>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</si>
  <si>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</si>
  <si>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</si>
  <si>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</si>
  <si>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</si>
  <si>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</si>
  <si>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</si>
  <si>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</si>
  <si>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</si>
  <si>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</si>
  <si>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</si>
  <si>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</si>
  <si>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</si>
  <si>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</si>
  <si>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</si>
  <si>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</si>
  <si>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</si>
  <si>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</si>
  <si>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</si>
  <si>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</si>
  <si>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</si>
  <si>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</si>
  <si>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</si>
  <si>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</si>
  <si>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</si>
  <si>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</si>
  <si>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</si>
  <si>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</si>
  <si>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</si>
  <si>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</si>
  <si>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</si>
  <si>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</si>
  <si>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</si>
  <si>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</si>
  <si>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</si>
  <si>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</si>
  <si>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</si>
  <si>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</si>
  <si>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</si>
  <si>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</si>
  <si>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</si>
  <si>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</si>
  <si>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</si>
  <si>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</si>
  <si>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</si>
  <si>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</si>
  <si>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</si>
  <si>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</si>
  <si>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</si>
  <si>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</si>
  <si>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</si>
  <si>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</si>
  <si>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</si>
  <si>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</si>
  <si>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</si>
  <si>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</si>
  <si>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</si>
  <si>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</si>
  <si>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</si>
  <si>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</si>
  <si>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</si>
  <si>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</si>
  <si>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</si>
  <si>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</si>
  <si>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</si>
  <si>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</si>
  <si>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</si>
  <si>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</si>
  <si>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</si>
  <si>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</si>
  <si>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</si>
  <si>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</si>
  <si>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</si>
  <si>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</si>
  <si>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</si>
  <si>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</si>
  <si>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</si>
  <si>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</si>
  <si>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</si>
  <si>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</si>
  <si>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</si>
  <si>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</si>
  <si>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</si>
  <si>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</si>
  <si>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</si>
  <si>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</si>
  <si>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</si>
  <si>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</si>
  <si>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</si>
  <si>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</si>
  <si>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</si>
  <si>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</si>
  <si>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</si>
  <si>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</si>
  <si>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</si>
  <si>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</si>
  <si>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</si>
  <si>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</si>
  <si>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</si>
  <si>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</si>
  <si>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</si>
  <si>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</si>
  <si>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</si>
  <si>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</si>
  <si>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</si>
  <si>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</si>
  <si>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</si>
  <si>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</si>
  <si>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</si>
  <si>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</si>
  <si>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</si>
  <si>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</si>
  <si>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</si>
  <si>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</si>
  <si>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</si>
  <si>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</si>
  <si>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</si>
  <si>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</si>
  <si>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</si>
  <si>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</si>
  <si>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</si>
  <si>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</si>
  <si>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</si>
  <si>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</si>
  <si>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</si>
  <si>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</si>
  <si>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</si>
  <si>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</si>
  <si>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</si>
  <si>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</si>
  <si>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</si>
  <si>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</si>
  <si>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</si>
  <si>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</si>
  <si>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</si>
  <si>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</si>
  <si>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</si>
  <si>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</si>
  <si>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</si>
  <si>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</si>
  <si>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</si>
  <si>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</si>
  <si>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</si>
  <si>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</si>
  <si>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</si>
  <si>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</si>
  <si>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</si>
  <si>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</si>
  <si>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</si>
  <si>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</si>
  <si>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</si>
  <si>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</si>
  <si>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</si>
  <si>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</si>
  <si>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</si>
  <si>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</si>
  <si>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</si>
  <si>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</si>
  <si>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</si>
  <si>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</si>
  <si>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</si>
  <si>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</si>
  <si>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</si>
  <si>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</si>
  <si>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</si>
  <si>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</si>
  <si>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</si>
  <si>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</si>
  <si>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</si>
  <si>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</si>
  <si>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</si>
  <si>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</si>
  <si>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</si>
  <si>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</si>
  <si>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</si>
  <si>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</si>
  <si>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</si>
  <si>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</si>
  <si>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</si>
  <si>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</si>
  <si>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</si>
  <si>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</si>
  <si>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</si>
  <si>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</si>
  <si>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</si>
  <si>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</si>
  <si>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</si>
  <si>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</si>
  <si>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</si>
  <si>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</si>
  <si>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</si>
  <si>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</si>
  <si>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</si>
  <si>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</si>
  <si>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</si>
  <si>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</si>
  <si>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</si>
  <si>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</si>
  <si>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</si>
  <si>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</si>
  <si>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</si>
  <si>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</si>
  <si>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</si>
  <si>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</si>
  <si>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</si>
  <si>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</si>
  <si>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</si>
  <si>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</si>
  <si>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</si>
  <si>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</si>
  <si>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</si>
  <si>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</si>
  <si>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</si>
  <si>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</si>
  <si>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</si>
  <si>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</si>
  <si>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</si>
  <si>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</si>
  <si>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</si>
  <si>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</si>
  <si>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</si>
  <si>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</si>
  <si>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</si>
  <si>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</si>
  <si>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</si>
  <si>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</si>
  <si>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</si>
  <si>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</si>
  <si>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</si>
  <si>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</si>
  <si>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</si>
  <si>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</si>
  <si>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</si>
  <si>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</si>
  <si>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</si>
  <si>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</si>
  <si>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</si>
  <si>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</si>
  <si>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</si>
  <si>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</si>
  <si>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</si>
  <si>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</si>
  <si>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</si>
  <si>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</si>
  <si>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</si>
  <si>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</si>
  <si>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</si>
  <si>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</si>
  <si>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</si>
  <si>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</si>
  <si>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</si>
  <si>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</si>
  <si>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</si>
  <si>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</si>
  <si>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</si>
  <si>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</si>
  <si>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</si>
  <si>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</si>
  <si>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</si>
  <si>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</si>
  <si>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</si>
  <si>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</si>
  <si>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</si>
  <si>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</si>
  <si>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</si>
  <si>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</si>
  <si>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</si>
  <si>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</si>
  <si>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</si>
  <si>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</si>
  <si>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</si>
  <si>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</si>
  <si>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</si>
  <si>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</si>
  <si>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</si>
  <si>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</si>
  <si>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</si>
  <si>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</si>
  <si>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</si>
  <si>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</si>
  <si>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</si>
  <si>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</si>
  <si>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</si>
  <si>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</si>
  <si>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</si>
  <si>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</si>
  <si>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</si>
  <si>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</si>
  <si>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</si>
  <si>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</si>
  <si>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</si>
  <si>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</si>
  <si>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</si>
  <si>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</si>
  <si>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</si>
  <si>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</si>
  <si>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</si>
  <si>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</si>
  <si>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</si>
  <si>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</si>
  <si>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</si>
  <si>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</si>
  <si>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</si>
  <si>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</si>
  <si>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</si>
  <si>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</si>
  <si>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</si>
  <si>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</si>
  <si>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</si>
  <si>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</si>
  <si>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</si>
  <si>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</si>
  <si>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</si>
  <si>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</si>
  <si>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</si>
  <si>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</si>
  <si>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</si>
  <si>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</si>
  <si>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</si>
  <si>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</si>
  <si>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</si>
  <si>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</si>
  <si>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</si>
  <si>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</si>
  <si>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</si>
  <si>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</si>
  <si>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</si>
  <si>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</si>
  <si>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</si>
  <si>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</si>
  <si>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</si>
  <si>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</si>
  <si>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</si>
  <si>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</si>
  <si>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</si>
  <si>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</si>
  <si>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</si>
  <si>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</si>
  <si>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</si>
  <si>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</si>
  <si>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</si>
  <si>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</si>
  <si>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</si>
  <si>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</si>
  <si>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</si>
  <si>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</si>
  <si>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</si>
  <si>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</si>
  <si>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</si>
  <si>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</si>
  <si>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</si>
  <si>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</si>
  <si>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</si>
  <si>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</si>
  <si>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</si>
  <si>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</si>
  <si>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</si>
  <si>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</si>
  <si>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</si>
  <si>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</si>
  <si>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</si>
  <si>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</si>
  <si>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</si>
  <si>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</si>
  <si>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</si>
  <si>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</si>
  <si>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</si>
  <si>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</si>
  <si>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</si>
  <si>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</si>
  <si>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</si>
  <si>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</si>
  <si>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</si>
  <si>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</si>
  <si>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</si>
  <si>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</si>
  <si>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</si>
  <si>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</si>
  <si>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</si>
  <si>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</si>
  <si>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</si>
  <si>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</si>
  <si>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</si>
  <si>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</si>
  <si>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</si>
  <si>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</si>
  <si>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</si>
  <si>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</si>
  <si>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</si>
  <si>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</si>
  <si>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</si>
  <si>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</si>
  <si>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</si>
  <si>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</si>
  <si>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</si>
  <si>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</si>
  <si>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</si>
  <si>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</si>
  <si>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</si>
  <si>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</si>
  <si>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</si>
  <si>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</si>
  <si>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</si>
  <si>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</si>
  <si>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</si>
  <si>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</si>
  <si>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</si>
  <si>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</si>
  <si>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</si>
  <si>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</si>
  <si>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</si>
  <si>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</si>
  <si>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</si>
  <si>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</si>
  <si>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</si>
  <si>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</si>
  <si>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</si>
  <si>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</si>
  <si>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</si>
  <si>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</si>
  <si>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</si>
  <si>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</si>
  <si>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</si>
  <si>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</si>
  <si>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</si>
  <si>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</si>
  <si>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</si>
  <si>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</si>
  <si>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</si>
  <si>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</si>
  <si>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</si>
  <si>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</si>
  <si>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</si>
  <si>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</si>
  <si>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</si>
  <si>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</si>
  <si>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</si>
  <si>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</si>
  <si>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</si>
  <si>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</si>
  <si>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</si>
  <si>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</si>
  <si>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</si>
  <si>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</si>
  <si>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</si>
  <si>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</si>
  <si>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</si>
  <si>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</si>
  <si>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</si>
  <si>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</si>
  <si>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</si>
  <si>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</si>
  <si>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</si>
  <si>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</si>
  <si>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</si>
  <si>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</si>
  <si>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</si>
  <si>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</si>
  <si>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</si>
  <si>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</si>
  <si>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</si>
  <si>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</si>
  <si>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</si>
  <si>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</si>
  <si>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</si>
  <si>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</si>
  <si>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</si>
  <si>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</si>
  <si>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</si>
  <si>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</si>
  <si>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</si>
  <si>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</si>
  <si>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</si>
  <si>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</si>
  <si>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</si>
  <si>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</si>
  <si>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</si>
  <si>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</si>
  <si>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</si>
  <si>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</si>
  <si>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</si>
  <si>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</si>
  <si>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</si>
  <si>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</si>
  <si>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</si>
  <si>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</si>
  <si>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</si>
  <si>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</si>
  <si>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</si>
  <si>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</si>
  <si>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</si>
  <si>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</si>
  <si>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</si>
  <si>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</si>
  <si>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</si>
  <si>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</si>
  <si>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</si>
  <si>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</si>
  <si>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</si>
  <si>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</si>
  <si>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</si>
  <si>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</si>
  <si>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</si>
  <si>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</si>
  <si>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</si>
  <si>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</si>
  <si>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</si>
  <si>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</si>
  <si>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</si>
  <si>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</si>
  <si>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</si>
  <si>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</si>
  <si>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</si>
  <si>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</si>
  <si>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</si>
  <si>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</si>
  <si>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</si>
  <si>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</si>
  <si>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</si>
  <si>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</si>
  <si>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</si>
  <si>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</si>
  <si>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</si>
  <si>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</si>
  <si>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</si>
  <si>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</si>
  <si>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</si>
  <si>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</si>
  <si>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</si>
  <si>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</si>
  <si>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</si>
  <si>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</si>
  <si>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</si>
  <si>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</si>
  <si>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</si>
  <si>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</si>
  <si>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</si>
  <si>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</si>
  <si>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</si>
  <si>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</si>
  <si>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</si>
  <si>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</si>
  <si>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</si>
  <si>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</si>
  <si>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</si>
  <si>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</si>
  <si>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</si>
  <si>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</si>
  <si>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</si>
  <si>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</si>
  <si>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</si>
  <si>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</si>
  <si>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</si>
  <si>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</si>
  <si>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</si>
  <si>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</si>
  <si>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</si>
  <si>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</si>
  <si>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</si>
  <si>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</si>
  <si>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</si>
  <si>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</si>
  <si>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</si>
  <si>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</si>
  <si>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</si>
  <si>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</si>
  <si>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</si>
  <si>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</si>
  <si>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</si>
  <si>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</si>
  <si>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</si>
  <si>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</si>
  <si>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</si>
  <si>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</si>
  <si>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</si>
  <si>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</si>
  <si>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</si>
  <si>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</si>
  <si>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</si>
  <si>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</si>
  <si>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</si>
  <si>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</si>
  <si>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</si>
  <si>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</si>
  <si>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</si>
  <si>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</si>
  <si>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</si>
  <si>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</si>
  <si>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</si>
  <si>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</si>
  <si>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</si>
  <si>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</si>
  <si>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</si>
  <si>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</si>
  <si>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</si>
  <si>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</si>
  <si>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</si>
  <si>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</si>
  <si>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</si>
  <si>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</si>
  <si>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</si>
  <si>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</si>
  <si>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</si>
  <si>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</si>
  <si>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</si>
  <si>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</si>
  <si>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</si>
  <si>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</si>
  <si>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</si>
  <si>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</si>
  <si>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</si>
  <si>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</si>
  <si>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</si>
  <si>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</si>
  <si>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</si>
  <si>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</si>
  <si>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</si>
  <si>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</si>
  <si>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</si>
  <si>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</si>
  <si>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</si>
  <si>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</si>
  <si>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</si>
  <si>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</si>
  <si>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</si>
  <si>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</si>
  <si>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</si>
  <si>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</si>
  <si>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</si>
  <si>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</si>
  <si>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</si>
  <si>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</si>
  <si>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</si>
  <si>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</si>
  <si>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</si>
  <si>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</si>
  <si>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</si>
  <si>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</si>
  <si>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</si>
  <si>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</si>
  <si>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</si>
  <si>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</si>
  <si>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</si>
  <si>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</si>
  <si>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</si>
  <si>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</si>
  <si>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</si>
  <si>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</si>
  <si>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</si>
  <si>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</si>
  <si>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</si>
  <si>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</si>
  <si>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</si>
  <si>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</si>
  <si>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</si>
  <si>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</si>
  <si>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</si>
  <si>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</si>
  <si>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</si>
  <si>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</si>
  <si>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</si>
  <si>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</si>
  <si>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</si>
  <si>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</si>
  <si>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</si>
  <si>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</si>
  <si>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</si>
  <si>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</si>
  <si>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</si>
  <si>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</si>
  <si>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</si>
  <si>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</si>
  <si>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</si>
  <si>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</si>
  <si>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</si>
  <si>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</si>
  <si>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</si>
  <si>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</si>
  <si>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</si>
  <si>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</si>
  <si>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</si>
  <si>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</si>
  <si>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</si>
  <si>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</si>
  <si>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</si>
  <si>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</si>
  <si>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</si>
  <si>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</si>
  <si>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</si>
  <si>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</si>
  <si>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</si>
  <si>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</si>
  <si>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</si>
  <si>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</si>
  <si>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</si>
  <si>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</si>
  <si>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</si>
  <si>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</si>
  <si>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</si>
  <si>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</si>
  <si>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</si>
  <si>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</si>
  <si>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</si>
  <si>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</si>
  <si>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</si>
  <si>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</si>
  <si>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</si>
  <si>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</si>
  <si>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</si>
  <si>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</si>
  <si>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</si>
  <si>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</si>
  <si>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</si>
  <si>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</si>
  <si>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</si>
  <si>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</si>
  <si>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</si>
  <si>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</si>
  <si>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</si>
  <si>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</si>
  <si>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</si>
  <si>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</si>
  <si>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</si>
  <si>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</si>
  <si>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</si>
  <si>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</si>
  <si>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</si>
  <si>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</si>
  <si>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</si>
  <si>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</si>
  <si>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</si>
  <si>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</si>
  <si>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</si>
  <si>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</si>
  <si>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</si>
  <si>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</si>
  <si>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</si>
  <si>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</si>
  <si>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</si>
  <si>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</si>
  <si>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</si>
  <si>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</si>
  <si>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</si>
  <si>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</si>
  <si>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</si>
  <si>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</si>
  <si>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</si>
  <si>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</si>
  <si>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</si>
  <si>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</si>
  <si>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</si>
  <si>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</si>
  <si>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</si>
  <si>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</si>
  <si>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</si>
  <si>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</si>
  <si>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</si>
  <si>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</si>
  <si>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</si>
  <si>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</si>
  <si>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</si>
  <si>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</si>
  <si>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</si>
  <si>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</si>
  <si>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</si>
  <si>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</si>
  <si>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</si>
  <si>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</si>
  <si>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</si>
  <si>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</si>
  <si>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</si>
  <si>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</si>
  <si>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</si>
  <si>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</si>
  <si>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</si>
  <si>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</si>
  <si>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</si>
  <si>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</si>
  <si>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</si>
  <si>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</si>
  <si>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</si>
  <si>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</si>
  <si>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</si>
  <si>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</si>
  <si>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</si>
  <si>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</si>
  <si>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</si>
  <si>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</si>
  <si>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</si>
  <si>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</si>
  <si>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</si>
  <si>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</si>
  <si>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</si>
  <si>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</si>
  <si>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</si>
  <si>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</si>
  <si>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</si>
  <si>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</si>
  <si>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</si>
  <si>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</si>
  <si>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</si>
  <si>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</si>
  <si>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</si>
  <si>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</si>
  <si>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</si>
  <si>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</si>
  <si>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</si>
  <si>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</si>
  <si>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</si>
  <si>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</si>
  <si>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</si>
  <si>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</si>
  <si>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</si>
  <si>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</si>
  <si>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</si>
  <si>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</si>
  <si>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</si>
  <si>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</si>
  <si>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</si>
  <si>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</si>
  <si>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</si>
  <si>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</si>
  <si>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</si>
  <si>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</si>
  <si>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</si>
  <si>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</si>
  <si>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</si>
  <si>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</si>
  <si>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</si>
  <si>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</si>
  <si>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</si>
  <si>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</si>
  <si>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</si>
  <si>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</si>
  <si>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</si>
  <si>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</si>
  <si>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</si>
  <si>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</si>
  <si>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</si>
  <si>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</si>
  <si>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</si>
  <si>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</si>
  <si>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</si>
  <si>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</si>
  <si>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</si>
  <si>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</si>
  <si>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</si>
  <si>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</si>
  <si>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</si>
  <si>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</si>
  <si>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</si>
  <si>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</si>
  <si>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</si>
  <si>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</si>
  <si>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</si>
  <si>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</si>
  <si>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</si>
  <si>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</si>
  <si>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</si>
  <si>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</si>
  <si>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</si>
  <si>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</si>
  <si>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</si>
  <si>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</si>
  <si>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</si>
  <si>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</si>
  <si>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</si>
  <si>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</si>
  <si>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</si>
  <si>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</si>
  <si>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</si>
  <si>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</si>
  <si>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</si>
  <si>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</si>
  <si>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</si>
  <si>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</si>
  <si>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</si>
  <si>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</si>
  <si>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</si>
  <si>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</si>
  <si>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</si>
  <si>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</si>
  <si>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</si>
  <si>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</si>
  <si>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</si>
  <si>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</si>
  <si>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</si>
  <si>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</si>
  <si>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</si>
  <si>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</si>
  <si>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</si>
  <si>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</si>
  <si>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</si>
  <si>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</si>
  <si>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</si>
  <si>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</si>
  <si>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</si>
  <si>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</si>
  <si>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</si>
  <si>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</si>
  <si>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</si>
  <si>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</si>
  <si>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</si>
  <si>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</si>
  <si>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</si>
  <si>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</si>
  <si>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</si>
  <si>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</si>
  <si>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</si>
  <si>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</si>
  <si>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</si>
  <si>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</si>
  <si>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</si>
  <si>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</si>
  <si>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</si>
  <si>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</si>
  <si>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</si>
  <si>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</si>
  <si>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</si>
  <si>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</si>
  <si>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</si>
  <si>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</si>
  <si>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</si>
  <si>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</si>
  <si>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</si>
  <si>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</si>
  <si>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</si>
  <si>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</si>
  <si>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</si>
  <si>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</si>
  <si>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</si>
  <si>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</si>
  <si>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</si>
  <si>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</si>
  <si>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</si>
  <si>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</si>
  <si>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</si>
  <si>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</si>
  <si>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</si>
  <si>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</si>
  <si>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</si>
  <si>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</si>
  <si>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</si>
  <si>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</si>
  <si>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</si>
  <si>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</si>
  <si>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</si>
  <si>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</si>
  <si>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</si>
  <si>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</si>
  <si>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</si>
  <si>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</si>
  <si>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</si>
  <si>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</si>
  <si>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</si>
  <si>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</si>
  <si>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</si>
  <si>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</si>
  <si>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</si>
  <si>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</si>
  <si>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</si>
  <si>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</si>
  <si>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</si>
  <si>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</si>
  <si>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</si>
  <si>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</si>
  <si>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</si>
  <si>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</si>
  <si>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</si>
  <si>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</si>
  <si>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</si>
  <si>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</si>
  <si>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</si>
  <si>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</si>
  <si>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</si>
  <si>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</si>
  <si>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</si>
  <si>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</si>
  <si>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</si>
  <si>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</si>
  <si>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</si>
  <si>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</si>
  <si>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</si>
  <si>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</si>
  <si>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</si>
  <si>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</si>
  <si>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</si>
  <si>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</si>
  <si>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</si>
  <si>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</si>
  <si>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</si>
  <si>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</si>
  <si>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</si>
  <si>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</si>
  <si>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</si>
  <si>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</si>
  <si>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</si>
  <si>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</si>
  <si>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</si>
  <si>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</si>
  <si>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</si>
  <si>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</si>
  <si>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</si>
  <si>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</si>
  <si>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</si>
  <si>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</si>
  <si>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</si>
  <si>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</si>
  <si>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</si>
  <si>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</si>
  <si>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</si>
  <si>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</si>
  <si>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</si>
  <si>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</si>
  <si>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</si>
  <si>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</si>
  <si>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</si>
  <si>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</si>
  <si>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</si>
  <si>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</si>
  <si>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</si>
  <si>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</si>
  <si>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</si>
  <si>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</si>
  <si>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</si>
  <si>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</si>
  <si>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</si>
  <si>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</si>
  <si>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</si>
  <si>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</si>
  <si>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</si>
  <si>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</si>
  <si>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</si>
  <si>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</si>
  <si>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</si>
  <si>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</si>
  <si>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</si>
  <si>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</si>
  <si>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</si>
  <si>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</si>
  <si>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</si>
  <si>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</si>
  <si>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</si>
  <si>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</si>
  <si>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</si>
  <si>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</si>
  <si>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</si>
  <si>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</si>
  <si>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</si>
  <si>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</si>
  <si>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</si>
  <si>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</si>
  <si>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</si>
  <si>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</si>
  <si>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</si>
  <si>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</si>
  <si>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</si>
  <si>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</si>
  <si>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</si>
  <si>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</si>
  <si>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</si>
  <si>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</si>
  <si>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</si>
  <si>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</si>
  <si>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</si>
  <si>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</si>
  <si>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</si>
  <si>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</si>
  <si>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</si>
  <si>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</si>
  <si>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</si>
  <si>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</si>
  <si>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</si>
  <si>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</si>
  <si>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</si>
  <si>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</si>
  <si>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</si>
  <si>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</si>
  <si>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</si>
  <si>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</si>
  <si>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</si>
  <si>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</si>
  <si>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</si>
  <si>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</si>
  <si>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</si>
  <si>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</si>
  <si>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</si>
  <si>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</si>
  <si>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</si>
  <si>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</si>
  <si>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</si>
  <si>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</si>
  <si>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</si>
  <si>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</si>
  <si>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</si>
  <si>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</si>
  <si>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</si>
  <si>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</si>
  <si>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</si>
  <si>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</si>
  <si>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</si>
  <si>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</si>
  <si>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</si>
  <si>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</si>
  <si>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</si>
  <si>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</si>
  <si>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</si>
  <si>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</si>
  <si>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</si>
  <si>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</si>
  <si>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</si>
  <si>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</si>
  <si>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</si>
  <si>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</si>
  <si>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</si>
  <si>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</si>
  <si>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</si>
  <si>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</si>
  <si>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</si>
  <si>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</si>
  <si>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</si>
  <si>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</si>
  <si>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</si>
  <si>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</si>
  <si>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</si>
  <si>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</si>
  <si>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</si>
  <si>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</si>
  <si>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</si>
  <si>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</si>
  <si>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</si>
  <si>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</si>
  <si>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</si>
  <si>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</si>
  <si>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</si>
  <si>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</si>
  <si>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</si>
  <si>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</si>
  <si>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</si>
  <si>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</si>
  <si>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</si>
  <si>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</si>
  <si>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</si>
  <si>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</si>
  <si>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</si>
  <si>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</si>
  <si>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</si>
  <si>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</si>
  <si>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</si>
  <si>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</si>
  <si>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</si>
  <si>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</si>
  <si>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</si>
  <si>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</si>
  <si>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</si>
  <si>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</si>
  <si>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</si>
  <si>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</si>
  <si>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</si>
  <si>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</si>
  <si>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</si>
  <si>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</si>
  <si>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</si>
  <si>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</si>
  <si>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</si>
  <si>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</si>
  <si>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</si>
  <si>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</si>
  <si>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</si>
  <si>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</si>
  <si>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</si>
  <si>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</si>
  <si>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</si>
  <si>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</si>
  <si>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</si>
  <si>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</si>
  <si>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</si>
  <si>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</si>
  <si>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</si>
  <si>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</si>
  <si>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</si>
  <si>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</si>
  <si>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</si>
  <si>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</si>
  <si>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</si>
  <si>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</si>
  <si>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</si>
  <si>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</si>
  <si>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</si>
  <si>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</si>
  <si>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</si>
  <si>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</si>
  <si>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</si>
  <si>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</si>
  <si>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</si>
  <si>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</si>
  <si>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</si>
  <si>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</si>
  <si>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</si>
  <si>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</si>
  <si>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</si>
  <si>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</si>
  <si>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</si>
  <si>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</si>
  <si>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</si>
  <si>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</si>
  <si>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</si>
  <si>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</si>
  <si>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</si>
  <si>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</si>
  <si>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</si>
  <si>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</si>
  <si>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</si>
  <si>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</si>
  <si>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</si>
  <si>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</si>
  <si>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</si>
  <si>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</si>
  <si>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</si>
  <si>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</si>
  <si>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</si>
  <si>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</si>
  <si>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</si>
  <si>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</si>
  <si>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</si>
  <si>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</si>
  <si>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</si>
  <si>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</si>
  <si>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</si>
  <si>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</si>
  <si>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</si>
  <si>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</si>
  <si>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</si>
  <si>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</si>
  <si>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</si>
  <si>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</si>
  <si>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</si>
  <si>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</si>
  <si>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</si>
  <si>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</si>
  <si>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</si>
  <si>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</si>
  <si>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</si>
  <si>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</si>
  <si>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</si>
  <si>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</si>
  <si>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</si>
  <si>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</si>
  <si>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</si>
  <si>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</si>
  <si>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</si>
  <si>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</si>
  <si>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</si>
  <si>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</si>
  <si>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</si>
  <si>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</si>
  <si>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</si>
  <si>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</si>
  <si>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</si>
  <si>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</si>
  <si>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</si>
  <si>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</si>
  <si>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</si>
  <si>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</si>
  <si>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</si>
  <si>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</si>
  <si>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</si>
  <si>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</si>
  <si>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</si>
  <si>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</si>
  <si>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</si>
  <si>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</si>
  <si>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</si>
  <si>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</si>
  <si>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</si>
  <si>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</si>
  <si>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</si>
  <si>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</si>
  <si>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</si>
  <si>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</si>
  <si>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</si>
  <si>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</si>
  <si>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</si>
  <si>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</si>
  <si>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</si>
  <si>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</si>
  <si>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</si>
  <si>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</si>
  <si>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</si>
  <si>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</si>
  <si>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</si>
  <si>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</si>
  <si>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</si>
  <si>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</si>
  <si>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</si>
  <si>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</si>
  <si>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</si>
  <si>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</si>
  <si>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</si>
  <si>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</si>
  <si>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</si>
  <si>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</si>
  <si>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</si>
  <si>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</si>
  <si>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</si>
  <si>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</si>
  <si>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</si>
  <si>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</si>
  <si>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</si>
  <si>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</si>
  <si>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</si>
  <si>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</si>
  <si>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</si>
  <si>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</si>
  <si>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</si>
  <si>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</si>
  <si>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</si>
  <si>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</si>
  <si>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</si>
  <si>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</si>
  <si>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</si>
  <si>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</si>
  <si>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</si>
  <si>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</si>
  <si>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</si>
  <si>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</si>
  <si>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</si>
  <si>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</si>
  <si>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</si>
  <si>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</si>
  <si>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</si>
  <si>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</si>
  <si>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</si>
  <si>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</si>
  <si>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</si>
  <si>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</si>
  <si>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</si>
  <si>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</si>
  <si>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</si>
  <si>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</si>
  <si>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</si>
  <si>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</si>
  <si>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</si>
  <si>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</si>
  <si>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</si>
  <si>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</si>
  <si>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</si>
  <si>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</si>
  <si>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</si>
  <si>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</si>
  <si>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</si>
  <si>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</si>
  <si>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</si>
  <si>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</si>
  <si>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</si>
  <si>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</si>
  <si>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</si>
  <si>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</si>
  <si>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</si>
  <si>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</si>
  <si>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</si>
  <si>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</si>
  <si>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</si>
  <si>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</si>
  <si>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</si>
  <si>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</si>
  <si>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</si>
  <si>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</si>
  <si>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</si>
  <si>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</si>
  <si>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</si>
  <si>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</si>
  <si>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</si>
  <si>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</si>
  <si>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</si>
  <si>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</si>
  <si>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</si>
  <si>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</si>
  <si>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</si>
  <si>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</si>
  <si>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</si>
  <si>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</si>
  <si>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</si>
  <si>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</si>
  <si>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</si>
  <si>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</si>
  <si>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</si>
  <si>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</si>
  <si>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</si>
  <si>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</si>
  <si>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</si>
  <si>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</si>
  <si>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</si>
  <si>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</si>
  <si>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</si>
  <si>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</si>
  <si>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</si>
  <si>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</si>
  <si>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</si>
  <si>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</si>
  <si>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</si>
  <si>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</si>
  <si>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</si>
  <si>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</si>
  <si>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</si>
  <si>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</si>
  <si>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</si>
  <si>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</si>
  <si>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</si>
  <si>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</si>
  <si>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</si>
  <si>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</si>
  <si>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</si>
  <si>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</si>
  <si>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</si>
  <si>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</si>
  <si>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</si>
  <si>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</si>
  <si>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</si>
  <si>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</si>
  <si>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</si>
  <si>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</si>
  <si>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</si>
  <si>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</si>
  <si>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</si>
  <si>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</si>
  <si>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</si>
  <si>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</si>
  <si>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</si>
  <si>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</si>
  <si>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</si>
  <si>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</si>
  <si>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</si>
  <si>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</si>
  <si>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</si>
  <si>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</si>
  <si>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</si>
  <si>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</si>
  <si>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</si>
  <si>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</si>
  <si>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</si>
  <si>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</si>
  <si>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</si>
  <si>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</si>
  <si>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</si>
  <si>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</si>
  <si>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</si>
  <si>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</si>
  <si>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</si>
  <si>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</si>
  <si>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</si>
  <si>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</si>
  <si>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</si>
  <si>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</si>
  <si>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</si>
  <si>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</si>
  <si>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</si>
  <si>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</si>
  <si>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</si>
  <si>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</si>
  <si>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</si>
  <si>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</si>
  <si>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</si>
  <si>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</si>
  <si>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</si>
  <si>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</si>
  <si>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</si>
  <si>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</si>
  <si>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</si>
  <si>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</si>
  <si>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</si>
  <si>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</si>
  <si>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</si>
  <si>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</si>
  <si>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</si>
  <si>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</si>
  <si>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</si>
  <si>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</si>
  <si>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</si>
  <si>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</si>
  <si>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</si>
  <si>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</si>
  <si>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</si>
  <si>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</si>
  <si>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</si>
  <si>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</si>
  <si>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</si>
  <si>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</si>
  <si>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</si>
  <si>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</si>
  <si>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</si>
  <si>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</si>
  <si>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</si>
  <si>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</si>
  <si>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</si>
  <si>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</si>
  <si>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</si>
  <si>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</si>
  <si>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</si>
  <si>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</si>
  <si>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</si>
  <si>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</si>
  <si>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</si>
  <si>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</si>
  <si>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</si>
  <si>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</si>
  <si>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</si>
  <si>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</si>
  <si>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</si>
  <si>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</si>
  <si>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</si>
  <si>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</si>
  <si>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</si>
  <si>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</si>
  <si>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</si>
  <si>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</si>
  <si>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</si>
  <si>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</si>
  <si>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</si>
  <si>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</si>
  <si>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</si>
  <si>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</si>
  <si>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</si>
  <si>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</si>
  <si>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</si>
  <si>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</si>
  <si>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</si>
  <si>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</si>
  <si>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</si>
  <si>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</si>
  <si>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</si>
  <si>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</si>
  <si>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</si>
  <si>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</si>
  <si>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</si>
  <si>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</si>
  <si>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</si>
  <si>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</si>
  <si>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</si>
  <si>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</si>
  <si>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</si>
  <si>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</si>
  <si>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</si>
  <si>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</si>
  <si>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</si>
  <si>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</si>
  <si>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</si>
  <si>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</si>
  <si>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</si>
  <si>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</si>
  <si>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</si>
  <si>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</si>
  <si>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</si>
  <si>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</si>
  <si>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</si>
  <si>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</si>
  <si>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</si>
  <si>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</si>
  <si>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</si>
  <si>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</si>
  <si>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</si>
  <si>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</si>
  <si>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</si>
  <si>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</si>
  <si>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</si>
  <si>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</si>
  <si>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</si>
  <si>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</si>
  <si>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</si>
  <si>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</si>
  <si>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</si>
  <si>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</si>
  <si>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</si>
  <si>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</si>
  <si>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</si>
  <si>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</si>
  <si>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</si>
  <si>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</si>
  <si>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</si>
  <si>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</si>
  <si>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</si>
  <si>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</si>
  <si>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</si>
  <si>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</si>
  <si>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</si>
  <si>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</si>
  <si>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</si>
  <si>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</si>
  <si>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</si>
  <si>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</si>
  <si>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</si>
  <si>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</si>
  <si>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</si>
  <si>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</si>
  <si>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</si>
  <si>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</si>
  <si>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</si>
  <si>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</si>
  <si>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</si>
  <si>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</si>
  <si>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</si>
  <si>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</si>
  <si>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</si>
  <si>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</si>
  <si>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</si>
  <si>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</si>
  <si>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</si>
  <si>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</si>
  <si>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</si>
  <si>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</si>
  <si>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</si>
  <si>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</si>
  <si>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</si>
  <si>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</si>
  <si>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</si>
  <si>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</si>
  <si>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</si>
  <si>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</si>
  <si>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</si>
  <si>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</si>
  <si>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</si>
  <si>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</si>
  <si>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</si>
  <si>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</si>
  <si>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</si>
  <si>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</si>
  <si>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</si>
  <si>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</si>
  <si>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</si>
  <si>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</si>
  <si>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</si>
  <si>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</si>
  <si>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</si>
  <si>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</si>
  <si>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</si>
  <si>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</si>
  <si>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</si>
  <si>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</si>
  <si>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</si>
  <si>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</si>
  <si>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</si>
  <si>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</si>
  <si>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</si>
  <si>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</si>
  <si>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</si>
  <si>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</si>
  <si>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</si>
  <si>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</si>
  <si>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</si>
  <si>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</si>
  <si>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</si>
  <si>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</si>
  <si>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</si>
  <si>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</si>
  <si>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</si>
  <si>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</si>
  <si>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</si>
  <si>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</si>
  <si>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</si>
  <si>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</si>
  <si>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</si>
  <si>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</si>
  <si>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</si>
  <si>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</si>
  <si>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</si>
  <si>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</si>
  <si>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</si>
  <si>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</si>
  <si>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</si>
  <si>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</si>
  <si>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</si>
  <si>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</si>
  <si>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</si>
  <si>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</si>
  <si>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</si>
  <si>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</si>
  <si>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</si>
  <si>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</si>
  <si>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</si>
  <si>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</si>
  <si>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</si>
  <si>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</si>
  <si>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</si>
  <si>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</si>
  <si>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</si>
  <si>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</si>
  <si>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</si>
  <si>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</si>
  <si>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</si>
  <si>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</si>
  <si>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</si>
  <si>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</si>
  <si>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</si>
  <si>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</si>
  <si>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</si>
  <si>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</si>
  <si>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</si>
  <si>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</si>
  <si>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</si>
  <si>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</si>
  <si>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</si>
  <si>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</si>
  <si>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</si>
  <si>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</si>
  <si>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</si>
  <si>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</si>
  <si>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</si>
  <si>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</si>
  <si>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</si>
  <si>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</si>
  <si>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</si>
  <si>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</si>
  <si>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</si>
  <si>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</si>
  <si>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</si>
  <si>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</si>
  <si>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</si>
  <si>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</si>
  <si>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</si>
  <si>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</si>
  <si>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</si>
  <si>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</si>
  <si>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</si>
  <si>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</si>
  <si>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</si>
  <si>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</si>
  <si>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</si>
  <si>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</si>
  <si>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</si>
  <si>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</si>
  <si>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</si>
  <si>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</si>
  <si>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</si>
  <si>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</si>
  <si>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</si>
  <si>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</si>
  <si>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</si>
  <si>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</si>
  <si>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</si>
  <si>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</si>
  <si>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</si>
  <si>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</si>
  <si>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</si>
  <si>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</si>
  <si>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</si>
  <si>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</si>
  <si>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</si>
  <si>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</si>
  <si>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</si>
  <si>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</si>
  <si>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</si>
  <si>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</si>
  <si>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</si>
  <si>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</si>
  <si>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</si>
  <si>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</si>
  <si>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</si>
  <si>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</si>
  <si>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</si>
  <si>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</si>
  <si>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</si>
  <si>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</si>
  <si>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</si>
  <si>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</si>
  <si>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</si>
  <si>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</si>
  <si>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</si>
  <si>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</si>
  <si>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</si>
  <si>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</si>
  <si>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</si>
  <si>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</si>
  <si>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</si>
  <si>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</si>
  <si>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</si>
  <si>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</si>
  <si>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</si>
  <si>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</si>
  <si>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</si>
  <si>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</si>
  <si>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</si>
  <si>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</si>
  <si>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</si>
  <si>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</si>
  <si>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</si>
  <si>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</si>
  <si>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</si>
  <si>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</si>
  <si>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</si>
  <si>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</si>
  <si>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</si>
  <si>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</si>
  <si>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</si>
  <si>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</si>
  <si>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</si>
  <si>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</si>
  <si>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</si>
  <si>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</si>
  <si>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</si>
  <si>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</si>
  <si>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</si>
  <si>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</si>
  <si>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</si>
  <si>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</si>
  <si>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</si>
  <si>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</si>
  <si>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</si>
  <si>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</si>
  <si>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</si>
  <si>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</si>
  <si>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</si>
  <si>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</si>
  <si>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</si>
  <si>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</si>
  <si>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</si>
  <si>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</si>
  <si>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</si>
  <si>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</si>
  <si>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</si>
  <si>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</si>
  <si>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</si>
  <si>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</si>
  <si>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</si>
  <si>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</si>
  <si>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</si>
  <si>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</si>
  <si>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</si>
  <si>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</si>
  <si>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</si>
  <si>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</si>
  <si>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</si>
  <si>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</si>
  <si>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</si>
  <si>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</si>
  <si>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</si>
  <si>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</si>
  <si>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</si>
  <si>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</si>
  <si>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</si>
  <si>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</si>
  <si>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</si>
  <si>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</si>
  <si>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</si>
  <si>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</si>
  <si>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</si>
  <si>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</si>
  <si>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</si>
  <si>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</si>
  <si>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</si>
  <si>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</si>
  <si>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</si>
  <si>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</si>
  <si>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</si>
  <si>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</si>
  <si>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</si>
  <si>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</si>
  <si>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</si>
  <si>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</si>
  <si>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</si>
  <si>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</si>
  <si>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</si>
  <si>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</si>
  <si>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</si>
  <si>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</si>
  <si>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</si>
  <si>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</si>
  <si>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</si>
  <si>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</si>
  <si>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</si>
  <si>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</si>
  <si>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</si>
  <si>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</si>
  <si>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</si>
  <si>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</si>
  <si>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</si>
  <si>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</si>
  <si>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</si>
  <si>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</si>
  <si>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</si>
  <si>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</si>
  <si>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</si>
  <si>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</si>
  <si>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</si>
  <si>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</si>
  <si>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</si>
  <si>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</si>
  <si>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</si>
  <si>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</si>
  <si>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</si>
  <si>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</si>
  <si>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</si>
  <si>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</si>
  <si>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</si>
  <si>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</si>
  <si>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</si>
  <si>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</si>
  <si>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</si>
  <si>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</si>
  <si>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</si>
  <si>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</si>
  <si>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</si>
  <si>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</si>
  <si>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</si>
  <si>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</si>
  <si>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</si>
  <si>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</si>
  <si>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</si>
  <si>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</si>
  <si>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</si>
  <si>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</si>
  <si>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</si>
  <si>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</si>
  <si>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</si>
  <si>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</si>
  <si>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</si>
  <si>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</si>
  <si>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</si>
  <si>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</si>
  <si>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</si>
  <si>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</si>
  <si>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</si>
  <si>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</si>
  <si>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</si>
  <si>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</si>
  <si>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</si>
  <si>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</si>
  <si>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</si>
  <si>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</si>
  <si>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</si>
  <si>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</si>
  <si>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</si>
  <si>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</si>
  <si>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</si>
  <si>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</si>
  <si>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</si>
  <si>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</si>
  <si>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</si>
  <si>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</si>
  <si>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</si>
  <si>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</si>
  <si>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</si>
  <si>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</si>
  <si>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</si>
  <si>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</si>
  <si>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</si>
  <si>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</si>
  <si>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</si>
  <si>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</si>
  <si>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</si>
  <si>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</si>
  <si>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</si>
  <si>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</si>
  <si>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</si>
  <si>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</si>
  <si>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</si>
  <si>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</si>
  <si>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</si>
  <si>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</si>
  <si>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</si>
  <si>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</si>
  <si>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</si>
  <si>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</si>
  <si>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</si>
  <si>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</si>
  <si>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</si>
  <si>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</si>
  <si>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</si>
  <si>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</si>
  <si>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</si>
  <si>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</si>
  <si>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</si>
  <si>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</si>
  <si>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</si>
  <si>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</si>
  <si>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</si>
  <si>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</si>
  <si>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</si>
  <si>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</si>
  <si>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</si>
  <si>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</si>
  <si>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</si>
  <si>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</si>
  <si>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</si>
  <si>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</si>
  <si>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</si>
  <si>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</si>
  <si>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</si>
  <si>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</si>
  <si>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</si>
  <si>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</si>
  <si>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</si>
  <si>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</si>
  <si>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</si>
  <si>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</si>
  <si>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</si>
  <si>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</si>
  <si>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</si>
  <si>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</si>
  <si>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</si>
  <si>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</si>
  <si>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</si>
  <si>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</si>
  <si>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</si>
  <si>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</si>
  <si>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</si>
  <si>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</si>
  <si>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</si>
  <si>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</si>
  <si>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</si>
  <si>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</si>
  <si>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</si>
  <si>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</si>
  <si>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</si>
  <si>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</si>
  <si>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</si>
  <si>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</si>
  <si>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</si>
  <si>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</si>
  <si>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</si>
  <si>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</si>
  <si>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</si>
  <si>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</si>
  <si>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</si>
  <si>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</si>
  <si>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</si>
  <si>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</si>
  <si>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</si>
  <si>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</si>
  <si>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</si>
  <si>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</si>
  <si>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</si>
  <si>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</si>
  <si>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</si>
  <si>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</si>
  <si>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</si>
  <si>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</si>
  <si>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</si>
  <si>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</si>
  <si>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</si>
  <si>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</si>
  <si>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</si>
  <si>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</si>
  <si>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</si>
  <si>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</si>
  <si>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</si>
  <si>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</si>
  <si>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</si>
  <si>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</si>
  <si>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</si>
  <si>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</si>
  <si>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</si>
  <si>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</si>
  <si>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</si>
  <si>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</si>
  <si>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</si>
  <si>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</si>
  <si>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</si>
  <si>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</si>
  <si>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</si>
  <si>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</si>
  <si>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</si>
  <si>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</si>
  <si>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</si>
  <si>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</si>
  <si>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</si>
  <si>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</si>
  <si>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</si>
  <si>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</si>
  <si>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</si>
  <si>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</si>
  <si>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</si>
  <si>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</si>
  <si>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</si>
  <si>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</si>
  <si>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</si>
  <si>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</si>
  <si>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</si>
  <si>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</si>
  <si>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</si>
  <si>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</si>
  <si>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</si>
  <si>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</si>
  <si>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</si>
  <si>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</si>
  <si>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</si>
  <si>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</si>
  <si>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</si>
  <si>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</si>
  <si>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</si>
  <si>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</si>
  <si>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</si>
  <si>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</si>
  <si>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</si>
  <si>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</si>
  <si>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</si>
  <si>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</si>
  <si>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</si>
  <si>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</si>
  <si>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</si>
  <si>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</si>
  <si>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</si>
  <si>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</si>
  <si>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</si>
  <si>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</si>
  <si>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</si>
  <si>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</si>
  <si>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</si>
  <si>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</si>
  <si>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</si>
  <si>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</si>
  <si>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</si>
  <si>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</si>
  <si>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</si>
  <si>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</si>
  <si>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</si>
  <si>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</si>
  <si>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</si>
  <si>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</si>
  <si>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</si>
  <si>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</si>
  <si>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</si>
  <si>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</si>
  <si>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</si>
  <si>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</si>
  <si>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</si>
  <si>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</si>
  <si>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</si>
  <si>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</si>
  <si>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</si>
  <si>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</si>
  <si>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</si>
  <si>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</si>
  <si>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</si>
  <si>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</si>
  <si>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</si>
  <si>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</si>
  <si>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</si>
  <si>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</si>
  <si>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</si>
  <si>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</si>
  <si>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</si>
  <si>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</si>
  <si>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</si>
  <si>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</si>
  <si>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</si>
  <si>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</si>
  <si>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</si>
  <si>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</si>
  <si>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</si>
  <si>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</si>
  <si>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</si>
  <si>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</si>
  <si>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</si>
  <si>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</si>
  <si>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</si>
  <si>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</si>
  <si>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</si>
  <si>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</si>
  <si>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</si>
  <si>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</si>
  <si>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</si>
  <si>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</si>
  <si>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</si>
  <si>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</si>
  <si>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</si>
  <si>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</si>
  <si>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</si>
  <si>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</si>
  <si>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</si>
  <si>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</si>
  <si>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</si>
  <si>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</si>
  <si>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</si>
  <si>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</si>
  <si>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</si>
  <si>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</si>
  <si>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</si>
  <si>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</si>
  <si>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</si>
  <si>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</si>
  <si>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</si>
  <si>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</si>
  <si>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</si>
  <si>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</si>
  <si>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</si>
  <si>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</si>
  <si>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</si>
  <si>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</si>
  <si>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</si>
  <si>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</si>
  <si>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</si>
  <si>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</si>
  <si>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</si>
  <si>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</si>
  <si>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</si>
  <si>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</si>
  <si>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</si>
  <si>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</si>
  <si>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</si>
  <si>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</si>
  <si>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</si>
  <si>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</si>
  <si>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</si>
  <si>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</si>
  <si>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</si>
  <si>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</si>
  <si>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</si>
  <si>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</si>
  <si>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</si>
  <si>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</si>
  <si>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</si>
  <si>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</si>
  <si>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</si>
  <si>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</si>
  <si>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</si>
  <si>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</si>
  <si>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</si>
  <si>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</si>
  <si>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</si>
  <si>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</si>
  <si>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</si>
  <si>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</si>
  <si>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</si>
  <si>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</si>
  <si>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</si>
  <si>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</si>
  <si>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</si>
  <si>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</si>
  <si>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</si>
  <si>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</si>
  <si>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</si>
  <si>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</si>
  <si>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</si>
  <si>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</si>
  <si>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</si>
  <si>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</si>
  <si>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</si>
  <si>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</si>
  <si>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</si>
  <si>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</si>
  <si>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</si>
  <si>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</si>
  <si>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</si>
  <si>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</si>
  <si>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</si>
  <si>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</si>
  <si>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</si>
  <si>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</si>
  <si>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</si>
  <si>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</si>
  <si>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</si>
  <si>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</si>
  <si>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</si>
  <si>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</si>
  <si>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</si>
  <si>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</si>
  <si>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</si>
  <si>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</si>
  <si>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</si>
  <si>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</si>
  <si>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</si>
  <si>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</si>
  <si>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</si>
  <si>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</si>
  <si>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</si>
  <si>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</si>
  <si>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</si>
  <si>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</si>
  <si>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</si>
  <si>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</si>
  <si>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</si>
  <si>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</si>
  <si>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</si>
  <si>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</si>
  <si>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</si>
  <si>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</si>
  <si>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</si>
  <si>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</si>
  <si>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</si>
  <si>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</si>
  <si>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</si>
  <si>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</si>
  <si>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</si>
  <si>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</si>
  <si>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</si>
  <si>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</si>
  <si>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</si>
  <si>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</si>
  <si>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</si>
  <si>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</si>
  <si>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</si>
  <si>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</si>
  <si>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</si>
  <si>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</si>
  <si>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</si>
  <si>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</si>
  <si>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</si>
  <si>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</si>
  <si>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</si>
  <si>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</si>
  <si>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</si>
  <si>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</si>
  <si>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</si>
  <si>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</si>
  <si>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</si>
  <si>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</si>
  <si>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</si>
  <si>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</si>
  <si>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</si>
  <si>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</si>
  <si>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</si>
  <si>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</si>
  <si>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</si>
  <si>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</si>
  <si>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</si>
  <si>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</si>
  <si>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</si>
  <si>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</si>
  <si>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</si>
  <si>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</si>
  <si>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</si>
  <si>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</si>
  <si>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</si>
  <si>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</si>
  <si>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</si>
  <si>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</si>
  <si>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</si>
  <si>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</si>
  <si>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</si>
  <si>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</si>
  <si>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</si>
  <si>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</si>
  <si>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</si>
  <si>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</si>
  <si>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</si>
  <si>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</si>
  <si>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</si>
  <si>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</si>
  <si>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</si>
  <si>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</si>
  <si>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</si>
  <si>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</si>
  <si>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</si>
  <si>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</si>
  <si>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</si>
  <si>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</si>
  <si>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</si>
  <si>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</si>
  <si>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</si>
  <si>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</si>
  <si>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</si>
  <si>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</si>
  <si>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</si>
  <si>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</si>
  <si>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</si>
  <si>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</si>
  <si>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</si>
  <si>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</si>
  <si>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</si>
  <si>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</si>
  <si>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</si>
  <si>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</si>
  <si>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</si>
  <si>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</si>
  <si>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</si>
  <si>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</si>
  <si>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</si>
  <si>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</si>
  <si>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</si>
  <si>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</si>
  <si>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</si>
  <si>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</si>
  <si>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</si>
  <si>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</si>
  <si>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</si>
  <si>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</si>
  <si>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</si>
  <si>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</si>
  <si>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</si>
  <si>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</si>
  <si>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</si>
  <si>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</si>
  <si>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</si>
  <si>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</si>
  <si>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</si>
  <si>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</si>
  <si>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</si>
  <si>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</si>
  <si>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</si>
  <si>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</si>
  <si>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</si>
  <si>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</si>
  <si>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</si>
  <si>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</si>
  <si>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</si>
  <si>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</si>
  <si>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</si>
  <si>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</si>
  <si>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</si>
  <si>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</si>
  <si>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</si>
  <si>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</si>
  <si>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</si>
  <si>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</si>
  <si>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</si>
  <si>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</si>
  <si>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</si>
  <si>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</si>
  <si>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</si>
  <si>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</si>
  <si>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</si>
  <si>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</si>
  <si>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</si>
  <si>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</si>
  <si>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</si>
  <si>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</si>
  <si>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</si>
  <si>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</si>
  <si>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</si>
  <si>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</si>
  <si>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</si>
  <si>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</si>
  <si>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</si>
  <si>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</si>
  <si>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</si>
  <si>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</si>
  <si>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</si>
  <si>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</si>
  <si>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</si>
  <si>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</si>
  <si>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</si>
  <si>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</si>
  <si>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</si>
  <si>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</si>
  <si>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</si>
  <si>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</si>
  <si>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</si>
  <si>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</si>
  <si>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</si>
  <si>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</si>
  <si>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</si>
  <si>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</si>
  <si>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</si>
  <si>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</si>
  <si>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</si>
  <si>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</si>
  <si>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</si>
  <si>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</si>
  <si>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</si>
  <si>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</si>
  <si>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</si>
  <si>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</si>
  <si>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</si>
  <si>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</si>
  <si>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</si>
  <si>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</si>
  <si>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</si>
  <si>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</si>
  <si>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</si>
  <si>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</si>
  <si>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</si>
  <si>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</si>
  <si>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</si>
  <si>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</si>
  <si>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</si>
  <si>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</si>
  <si>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</si>
  <si>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</si>
  <si>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</si>
  <si>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</si>
  <si>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</si>
  <si>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</si>
  <si>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</si>
  <si>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</si>
  <si>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</si>
  <si>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</si>
  <si>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</si>
  <si>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</si>
  <si>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</si>
  <si>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</si>
  <si>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</si>
  <si>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</si>
  <si>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</si>
  <si>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</si>
  <si>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</si>
  <si>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</si>
  <si>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</si>
  <si>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</si>
  <si>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</si>
  <si>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</si>
  <si>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</si>
  <si>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</si>
  <si>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</si>
  <si>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</si>
  <si>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</si>
  <si>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</si>
  <si>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</si>
  <si>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</si>
  <si>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</si>
  <si>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</si>
  <si>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</si>
  <si>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</si>
  <si>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</si>
  <si>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</si>
  <si>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</si>
  <si>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</si>
  <si>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</si>
  <si>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</si>
  <si>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</si>
  <si>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</si>
  <si>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</si>
  <si>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</si>
  <si>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</si>
  <si>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</si>
  <si>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</si>
  <si>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</si>
  <si>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</si>
  <si>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</si>
  <si>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</si>
  <si>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</si>
  <si>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</si>
  <si>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</si>
  <si>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</si>
  <si>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</si>
  <si>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</si>
  <si>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</si>
  <si>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</si>
  <si>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</si>
  <si>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</si>
  <si>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</si>
  <si>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</si>
  <si>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</si>
  <si>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</si>
  <si>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</si>
  <si>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</si>
  <si>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</si>
  <si>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</si>
  <si>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</si>
  <si>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</si>
  <si>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</si>
  <si>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</si>
  <si>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</si>
  <si>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</si>
  <si>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</si>
  <si>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</si>
  <si>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</si>
  <si>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</si>
  <si>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</si>
  <si>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</si>
  <si>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</si>
  <si>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</si>
  <si>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</si>
  <si>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</si>
  <si>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</si>
  <si>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</si>
  <si>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</si>
  <si>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</si>
  <si>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</si>
  <si>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</si>
  <si>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</si>
  <si>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</si>
  <si>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</si>
  <si>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</si>
  <si>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</si>
  <si>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</si>
  <si>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</si>
  <si>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</si>
  <si>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</si>
  <si>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</si>
  <si>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</si>
  <si>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</si>
  <si>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</si>
  <si>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</si>
  <si>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</si>
  <si>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</si>
  <si>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</si>
  <si>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</si>
  <si>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</si>
  <si>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</si>
  <si>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</si>
  <si>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</si>
  <si>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</si>
  <si>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</si>
  <si>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</si>
  <si>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</si>
  <si>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</si>
  <si>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</si>
  <si>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</si>
  <si>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</si>
  <si>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</si>
  <si>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</si>
  <si>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</si>
  <si>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</si>
  <si>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</si>
  <si>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</si>
  <si>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</si>
  <si>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</si>
  <si>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</si>
  <si>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</si>
  <si>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</si>
  <si>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</si>
  <si>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</si>
  <si>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</si>
  <si>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</si>
  <si>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</si>
  <si>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</si>
  <si>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</si>
  <si>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</si>
  <si>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</si>
  <si>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</si>
  <si>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</si>
  <si>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</si>
  <si>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</si>
  <si>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</si>
  <si>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</si>
  <si>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</si>
  <si>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</si>
  <si>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</si>
  <si>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</si>
  <si>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</si>
  <si>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</si>
  <si>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</si>
  <si>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</si>
  <si>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</si>
  <si>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</si>
  <si>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</si>
  <si>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</si>
  <si>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</si>
  <si>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</si>
  <si>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</si>
  <si>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</si>
  <si>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</si>
  <si>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</si>
  <si>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</si>
  <si>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</si>
  <si>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</si>
  <si>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</si>
  <si>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</si>
  <si>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</si>
  <si>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</si>
  <si>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</si>
  <si>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</si>
  <si>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</si>
  <si>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</si>
  <si>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</si>
  <si>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</si>
  <si>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</si>
  <si>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</si>
  <si>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</si>
  <si>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</si>
  <si>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</si>
  <si>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</si>
  <si>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</si>
  <si>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</si>
  <si>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</si>
  <si>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</si>
  <si>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</si>
  <si>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</si>
  <si>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</si>
  <si>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</si>
  <si>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</si>
  <si>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</si>
  <si>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</si>
  <si>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</si>
  <si>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</si>
  <si>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</si>
  <si>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</si>
  <si>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</si>
  <si>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</si>
  <si>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</si>
  <si>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</si>
  <si>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</si>
  <si>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</si>
  <si>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</si>
  <si>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</si>
  <si>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</si>
  <si>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</si>
  <si>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</si>
  <si>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</si>
  <si>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</si>
  <si>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</si>
  <si>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</si>
  <si>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</si>
  <si>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</si>
  <si>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</si>
  <si>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</si>
  <si>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</si>
  <si>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</si>
  <si>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</si>
  <si>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</si>
  <si>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</si>
  <si>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</si>
  <si>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</si>
  <si>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</si>
  <si>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</si>
  <si>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</si>
  <si>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</si>
  <si>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</si>
  <si>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</si>
  <si>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</si>
  <si>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</si>
  <si>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</si>
  <si>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</si>
  <si>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</si>
  <si>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</si>
  <si>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</si>
  <si>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</si>
  <si>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</si>
  <si>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</si>
  <si>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</si>
  <si>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</si>
  <si>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</si>
  <si>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</si>
  <si>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</si>
  <si>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</si>
  <si>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</si>
  <si>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</si>
  <si>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</si>
  <si>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</si>
  <si>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</si>
  <si>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</si>
  <si>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</si>
  <si>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</si>
  <si>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</si>
  <si>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</si>
  <si>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</si>
  <si>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</si>
  <si>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</si>
  <si>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</si>
  <si>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</si>
  <si>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</si>
  <si>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</si>
  <si>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</si>
  <si>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</si>
  <si>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</si>
  <si>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</si>
  <si>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</si>
  <si>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</si>
  <si>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</si>
  <si>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</si>
  <si>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</si>
  <si>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</si>
  <si>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</si>
  <si>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</si>
  <si>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</si>
  <si>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</si>
  <si>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</si>
  <si>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</si>
  <si>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</si>
  <si>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</si>
  <si>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</si>
  <si>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</si>
  <si>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</si>
  <si>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</si>
  <si>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</si>
  <si>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</si>
  <si>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</si>
  <si>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</si>
  <si>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</si>
  <si>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</si>
  <si>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</si>
  <si>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</si>
  <si>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</si>
  <si>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</si>
  <si>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</si>
  <si>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</si>
  <si>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</si>
  <si>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</si>
  <si>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</si>
  <si>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</si>
  <si>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</si>
  <si>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</si>
  <si>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</si>
  <si>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</si>
  <si>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</si>
  <si>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</si>
  <si>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</si>
  <si>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</si>
  <si>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</si>
  <si>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</si>
  <si>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</si>
  <si>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</si>
  <si>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</si>
  <si>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</si>
  <si>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</si>
  <si>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</si>
  <si>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</si>
  <si>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</si>
  <si>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</si>
  <si>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</si>
  <si>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</si>
  <si>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</si>
  <si>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</si>
  <si>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</si>
  <si>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</si>
  <si>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</si>
  <si>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</si>
  <si>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</si>
  <si>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</si>
  <si>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</si>
  <si>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</si>
  <si>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</si>
  <si>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</si>
  <si>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</si>
  <si>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</si>
  <si>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</si>
  <si>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</si>
  <si>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</si>
  <si>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</si>
  <si>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</si>
  <si>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</si>
  <si>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</si>
  <si>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</si>
  <si>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</si>
  <si>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</si>
  <si>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</si>
  <si>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</si>
  <si>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</si>
  <si>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</si>
  <si>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</si>
  <si>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</si>
  <si>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</si>
  <si>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</si>
  <si>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</si>
  <si>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</si>
  <si>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</si>
  <si>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</si>
  <si>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</si>
  <si>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</si>
  <si>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</si>
  <si>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</si>
  <si>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</si>
  <si>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</si>
  <si>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</si>
  <si>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</si>
  <si>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</si>
  <si>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</si>
  <si>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</si>
  <si>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</si>
  <si>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</si>
  <si>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</si>
  <si>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</si>
  <si>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</si>
  <si>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</si>
  <si>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</si>
  <si>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</si>
  <si>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</si>
  <si>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</si>
  <si>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</si>
  <si>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</si>
  <si>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</si>
  <si>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</si>
  <si>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</si>
  <si>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</si>
  <si>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</si>
  <si>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</si>
  <si>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</si>
  <si>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</si>
  <si>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</si>
  <si>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</si>
  <si>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</si>
  <si>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</si>
  <si>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</si>
  <si>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</si>
  <si>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</si>
  <si>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</si>
  <si>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</si>
  <si>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</si>
  <si>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</si>
  <si>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</si>
  <si>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</si>
  <si>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</si>
  <si>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</si>
  <si>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</si>
  <si>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</si>
  <si>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</si>
  <si>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</si>
  <si>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</si>
  <si>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</si>
  <si>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</si>
  <si>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</si>
  <si>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</si>
  <si>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</si>
  <si>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</si>
  <si>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</si>
  <si>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</si>
  <si>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</si>
  <si>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</si>
  <si>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</si>
  <si>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</si>
  <si>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</si>
  <si>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</si>
  <si>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</si>
  <si>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</si>
  <si>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</si>
  <si>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</si>
  <si>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</si>
  <si>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</si>
  <si>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</si>
  <si>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</si>
  <si>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</si>
  <si>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</si>
  <si>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</si>
  <si>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</si>
  <si>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</si>
  <si>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</si>
  <si>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</si>
  <si>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</si>
  <si>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</si>
  <si>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</si>
  <si>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</si>
  <si>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</si>
  <si>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</si>
  <si>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</si>
  <si>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</si>
  <si>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</si>
  <si>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</si>
  <si>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</si>
  <si>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</si>
  <si>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</si>
  <si>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</si>
  <si>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</si>
  <si>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</si>
  <si>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</si>
  <si>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</si>
  <si>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</si>
  <si>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</si>
  <si>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</si>
  <si>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</si>
  <si>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</si>
  <si>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</si>
  <si>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</si>
  <si>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</si>
  <si>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</si>
  <si>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</si>
  <si>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</si>
  <si>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</si>
  <si>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</si>
  <si>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</si>
  <si>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</si>
  <si>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</si>
  <si>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</si>
  <si>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</si>
  <si>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</si>
  <si>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</si>
  <si>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</si>
  <si>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</si>
  <si>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</si>
  <si>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</si>
  <si>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</si>
  <si>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</si>
  <si>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</si>
  <si>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</si>
  <si>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</si>
  <si>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</si>
  <si>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</si>
  <si>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</si>
  <si>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</si>
  <si>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</si>
  <si>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</si>
  <si>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</si>
  <si>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</si>
  <si>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</si>
  <si>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</si>
  <si>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</si>
  <si>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</si>
  <si>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</si>
  <si>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</si>
  <si>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</si>
  <si>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</si>
  <si>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</si>
  <si>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</si>
  <si>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</si>
  <si>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</si>
  <si>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</si>
  <si>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</si>
  <si>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</si>
  <si>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</si>
  <si>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</si>
  <si>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</si>
  <si>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</si>
  <si>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</si>
  <si>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</si>
  <si>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</si>
  <si>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</si>
  <si>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</si>
  <si>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</si>
  <si>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</si>
  <si>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</si>
  <si>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</si>
  <si>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</si>
  <si>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</si>
  <si>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</si>
  <si>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</si>
  <si>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</si>
  <si>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</si>
  <si>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</si>
  <si>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</si>
  <si>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</si>
  <si>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</si>
  <si>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</si>
  <si>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</si>
  <si>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</si>
  <si>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</si>
  <si>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</si>
  <si>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</si>
  <si>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</si>
  <si>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</si>
  <si>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</si>
  <si>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</si>
  <si>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</si>
  <si>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</si>
  <si>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</si>
  <si>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</si>
  <si>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</si>
  <si>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</si>
  <si>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</si>
  <si>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</si>
  <si>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</si>
  <si>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</si>
  <si>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</si>
  <si>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</si>
  <si>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</si>
  <si>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</si>
  <si>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</si>
  <si>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</si>
  <si>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</si>
  <si>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</si>
  <si>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</si>
  <si>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</si>
  <si>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</si>
  <si>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</si>
  <si>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</si>
  <si>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</si>
  <si>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</si>
  <si>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</si>
  <si>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</si>
  <si>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</si>
  <si>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</si>
  <si>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</si>
  <si>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</si>
  <si>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</si>
  <si>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</si>
  <si>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</si>
  <si>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</si>
  <si>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</si>
  <si>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</si>
  <si>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</si>
  <si>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</si>
  <si>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</si>
  <si>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</si>
  <si>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</si>
  <si>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</si>
  <si>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</si>
  <si>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</si>
  <si>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</si>
  <si>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</si>
  <si>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</si>
  <si>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</si>
  <si>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</si>
  <si>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</si>
  <si>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</si>
  <si>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</si>
  <si>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</si>
  <si>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</si>
  <si>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</si>
  <si>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</si>
  <si>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</si>
  <si>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</si>
  <si>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</si>
  <si>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</si>
  <si>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</si>
  <si>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</si>
  <si>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</si>
  <si>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</si>
  <si>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</si>
  <si>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</si>
  <si>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</si>
  <si>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</si>
  <si>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</si>
  <si>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</si>
  <si>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</si>
  <si>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</si>
  <si>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</si>
  <si>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</si>
  <si>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</si>
  <si>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</si>
  <si>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</si>
  <si>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</si>
  <si>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</si>
  <si>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</si>
  <si>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</si>
  <si>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</si>
  <si>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</si>
  <si>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</si>
  <si>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</si>
  <si>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</si>
  <si>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</si>
  <si>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</si>
  <si>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</si>
  <si>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</si>
  <si>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</si>
  <si>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</si>
  <si>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</si>
  <si>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</si>
  <si>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</si>
  <si>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</si>
  <si>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</si>
  <si>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</si>
  <si>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</si>
  <si>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</si>
  <si>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</si>
  <si>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</si>
  <si>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</si>
  <si>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</si>
  <si>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</si>
  <si>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</si>
  <si>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</si>
  <si>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</si>
  <si>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</si>
  <si>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</si>
  <si>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</si>
  <si>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</si>
  <si>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</si>
  <si>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</si>
  <si>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</si>
  <si>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</si>
  <si>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</si>
  <si>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</si>
  <si>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</si>
  <si>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</si>
  <si>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</si>
  <si>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</si>
  <si>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</si>
  <si>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</si>
  <si>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</si>
  <si>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</si>
  <si>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</si>
  <si>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</si>
  <si>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</si>
  <si>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</si>
  <si>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</si>
  <si>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</si>
  <si>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</si>
  <si>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</si>
  <si>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</si>
  <si>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</si>
  <si>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</si>
  <si>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</si>
  <si>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</si>
  <si>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</si>
  <si>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</si>
  <si>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</si>
  <si>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</si>
  <si>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</si>
  <si>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</si>
  <si>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</si>
  <si>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</si>
  <si>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</si>
  <si>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</si>
  <si>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</si>
  <si>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</si>
  <si>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</si>
  <si>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</si>
  <si>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</si>
  <si>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</si>
  <si>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</si>
  <si>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</si>
  <si>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</si>
  <si>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</si>
  <si>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</si>
  <si>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</si>
  <si>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</si>
  <si>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</si>
  <si>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</si>
  <si>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</si>
  <si>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</si>
  <si>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</si>
  <si>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</si>
  <si>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</si>
  <si>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</si>
  <si>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</si>
  <si>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</si>
  <si>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</si>
  <si>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</si>
  <si>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</si>
  <si>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</si>
  <si>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</si>
  <si>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</si>
  <si>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</si>
  <si>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</si>
  <si>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</si>
  <si>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</si>
  <si>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</si>
  <si>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</si>
  <si>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</si>
  <si>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</si>
  <si>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</si>
  <si>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</si>
  <si>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</si>
  <si>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</si>
  <si>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</si>
  <si>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</si>
  <si>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</si>
  <si>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</si>
  <si>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</si>
  <si>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</si>
  <si>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</si>
  <si>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</si>
  <si>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</si>
  <si>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</si>
  <si>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</si>
  <si>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</si>
  <si>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</si>
  <si>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</si>
  <si>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</si>
  <si>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</si>
  <si>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</si>
  <si>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</si>
  <si>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</si>
  <si>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</si>
  <si>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</si>
  <si>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</si>
  <si>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</si>
  <si>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</si>
  <si>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</si>
  <si>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</si>
  <si>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</si>
  <si>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</si>
  <si>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</si>
  <si>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</si>
  <si>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</si>
  <si>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</si>
  <si>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</si>
  <si>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</si>
  <si>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</si>
  <si>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</si>
  <si>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</si>
  <si>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</si>
  <si>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</si>
  <si>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</si>
  <si>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</si>
  <si>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</si>
  <si>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</si>
  <si>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</si>
  <si>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</si>
  <si>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</si>
  <si>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</si>
  <si>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</si>
  <si>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</si>
  <si>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</si>
  <si>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</si>
  <si>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</si>
  <si>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</si>
  <si>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</si>
  <si>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</si>
  <si>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</si>
  <si>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</si>
  <si>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</si>
  <si>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</si>
  <si>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</si>
  <si>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</si>
  <si>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</si>
  <si>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</si>
  <si>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</si>
  <si>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</si>
  <si>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</si>
  <si>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</si>
  <si>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</si>
  <si>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</si>
  <si>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</si>
  <si>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</si>
  <si>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</si>
  <si>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</si>
  <si>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</si>
  <si>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</si>
  <si>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</si>
  <si>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</si>
  <si>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</si>
  <si>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</si>
  <si>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</si>
  <si>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</si>
  <si>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</si>
  <si>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</si>
  <si>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</si>
  <si>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</si>
  <si>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</si>
  <si>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</si>
  <si>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</si>
  <si>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</si>
  <si>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</si>
  <si>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</si>
  <si>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</si>
  <si>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</si>
  <si>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</si>
  <si>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</si>
  <si>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</si>
  <si>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</si>
  <si>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</si>
  <si>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</si>
  <si>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</si>
  <si>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</si>
  <si>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</si>
  <si>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</si>
  <si>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</si>
  <si>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</si>
  <si>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</si>
  <si>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</si>
  <si>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</si>
  <si>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</si>
  <si>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</si>
  <si>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</si>
  <si>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</si>
  <si>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</si>
  <si>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</si>
  <si>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</si>
  <si>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</si>
  <si>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</si>
  <si>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</si>
  <si>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</si>
  <si>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</si>
  <si>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</si>
  <si>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</si>
  <si>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</si>
  <si>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</si>
  <si>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</si>
  <si>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</si>
  <si>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</si>
  <si>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</si>
  <si>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</si>
  <si>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</si>
  <si>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</si>
  <si>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</si>
  <si>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</si>
  <si>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</si>
  <si>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</si>
  <si>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</si>
  <si>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</si>
  <si>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</si>
  <si>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</si>
  <si>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</si>
  <si>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</si>
  <si>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</si>
  <si>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</si>
  <si>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</si>
  <si>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</si>
  <si>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</si>
  <si>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</si>
  <si>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</si>
  <si>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</si>
  <si>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</si>
  <si>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</si>
  <si>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</si>
  <si>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</si>
  <si>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</si>
  <si>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</si>
  <si>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</si>
  <si>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</si>
  <si>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</si>
  <si>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</si>
  <si>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</si>
  <si>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</si>
  <si>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</si>
  <si>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</si>
  <si>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</si>
  <si>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</si>
  <si>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</si>
  <si>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</si>
  <si>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</si>
  <si>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</si>
  <si>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</si>
  <si>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</si>
  <si>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</si>
  <si>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</si>
  <si>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</si>
  <si>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</si>
  <si>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</si>
  <si>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</si>
  <si>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</si>
  <si>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</si>
  <si>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</si>
  <si>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</si>
  <si>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</si>
  <si>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</si>
  <si>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</si>
  <si>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</si>
  <si>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</si>
  <si>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</si>
  <si>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</si>
  <si>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</si>
  <si>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</si>
  <si>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</si>
  <si>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</si>
  <si>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</si>
  <si>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</si>
  <si>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</si>
  <si>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</si>
  <si>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</si>
  <si>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</si>
  <si>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</si>
  <si>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</si>
  <si>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</si>
  <si>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</si>
  <si>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</si>
  <si>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</si>
  <si>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</si>
  <si>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</si>
  <si>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</si>
  <si>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</si>
  <si>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</si>
  <si>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</si>
  <si>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</si>
  <si>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</si>
  <si>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</si>
  <si>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</si>
  <si>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</si>
  <si>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</si>
  <si>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</si>
  <si>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</si>
  <si>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</si>
  <si>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</si>
  <si>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</si>
  <si>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</si>
  <si>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</si>
  <si>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</si>
  <si>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</si>
  <si>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</si>
  <si>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</si>
  <si>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</si>
  <si>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</si>
  <si>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</si>
  <si>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</si>
  <si>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</si>
  <si>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</si>
  <si>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</si>
  <si>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</si>
  <si>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</si>
  <si>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</si>
  <si>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</si>
  <si>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</si>
  <si>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</si>
  <si>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</si>
  <si>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</si>
  <si>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</si>
  <si>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</si>
  <si>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</si>
  <si>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</si>
  <si>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</si>
  <si>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</si>
  <si>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</si>
  <si>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</si>
  <si>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</si>
  <si>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</si>
  <si>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</si>
  <si>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</si>
  <si>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</si>
  <si>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</si>
  <si>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</si>
  <si>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</si>
  <si>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</si>
  <si>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</si>
  <si>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</si>
  <si>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</si>
  <si>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</si>
  <si>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</si>
  <si>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</si>
  <si>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</si>
  <si>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</si>
  <si>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</si>
  <si>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</si>
  <si>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</si>
  <si>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</si>
  <si>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</si>
  <si>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</si>
  <si>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</si>
  <si>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</si>
  <si>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</si>
  <si>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</si>
  <si>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</si>
  <si>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</si>
  <si>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</si>
  <si>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</si>
  <si>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</si>
  <si>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</si>
  <si>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</si>
  <si>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</si>
  <si>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</si>
  <si>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</si>
  <si>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</si>
  <si>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</si>
  <si>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</si>
  <si>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</si>
  <si>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</si>
  <si>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</si>
  <si>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</si>
  <si>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</si>
  <si>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</si>
  <si>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</si>
  <si>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</si>
  <si>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</si>
  <si>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</si>
  <si>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</si>
  <si>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</si>
  <si>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</si>
  <si>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</si>
  <si>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</si>
  <si>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</si>
  <si>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</si>
  <si>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</si>
  <si>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</si>
  <si>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</si>
  <si>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</si>
  <si>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</si>
  <si>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</si>
  <si>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</si>
  <si>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</si>
  <si>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</si>
  <si>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</si>
  <si>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</si>
  <si>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</si>
  <si>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</si>
  <si>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</si>
  <si>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</si>
  <si>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</si>
  <si>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</si>
  <si>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</si>
  <si>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</si>
  <si>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</si>
  <si>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</si>
  <si>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</si>
  <si>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</si>
  <si>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</si>
  <si>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</si>
  <si>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</si>
  <si>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</si>
  <si>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</si>
  <si>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</si>
  <si>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</si>
  <si>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</si>
  <si>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</si>
  <si>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</si>
  <si>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</si>
  <si>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</si>
  <si>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</si>
  <si>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</si>
  <si>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</si>
  <si>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</si>
  <si>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</si>
  <si>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</si>
  <si>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</si>
  <si>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</si>
  <si>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</si>
  <si>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</si>
  <si>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</si>
  <si>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</si>
  <si>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</si>
  <si>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</si>
  <si>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</si>
  <si>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</si>
  <si>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</si>
  <si>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</si>
  <si>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</si>
  <si>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</si>
  <si>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</si>
  <si>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</si>
  <si>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</si>
  <si>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</si>
  <si>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</si>
  <si>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</si>
  <si>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</si>
  <si>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</si>
  <si>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</si>
  <si>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</si>
  <si>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</si>
  <si>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</si>
  <si>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</si>
  <si>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</si>
  <si>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</si>
  <si>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</si>
  <si>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</si>
  <si>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</si>
  <si>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</si>
  <si>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</si>
  <si>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</si>
  <si>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</si>
  <si>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</si>
  <si>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</si>
  <si>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</si>
  <si>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</si>
  <si>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</si>
  <si>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</si>
  <si>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</si>
  <si>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</si>
  <si>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</si>
  <si>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</si>
  <si>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</si>
  <si>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</si>
  <si>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</si>
  <si>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</si>
  <si>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</si>
  <si>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</si>
  <si>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</si>
  <si>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</si>
  <si>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</si>
  <si>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</si>
  <si>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</si>
  <si>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</si>
  <si>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</si>
  <si>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</si>
  <si>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</si>
  <si>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</si>
  <si>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</si>
  <si>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</si>
  <si>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</si>
  <si>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</si>
  <si>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</si>
  <si>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</si>
  <si>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</si>
  <si>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</si>
  <si>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</si>
  <si>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</si>
  <si>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</si>
  <si>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</si>
  <si>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</si>
  <si>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</si>
  <si>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</si>
  <si>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</si>
  <si>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</si>
  <si>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</si>
  <si>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</si>
  <si>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</si>
  <si>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</si>
  <si>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</si>
  <si>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</si>
  <si>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</si>
  <si>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</si>
  <si>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</si>
  <si>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</si>
  <si>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</si>
  <si>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</si>
  <si>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</si>
  <si>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</si>
  <si>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</si>
  <si>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</si>
  <si>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</si>
  <si>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</si>
  <si>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</si>
  <si>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</si>
  <si>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</si>
  <si>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</si>
  <si>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</si>
  <si>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</si>
  <si>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</si>
  <si>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</si>
  <si>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</si>
  <si>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</si>
  <si>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</si>
  <si>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</si>
  <si>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</si>
  <si>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</si>
  <si>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</si>
  <si>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</si>
  <si>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</si>
  <si>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</si>
  <si>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</si>
  <si>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</si>
  <si>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</si>
  <si>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</si>
  <si>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</si>
  <si>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</si>
  <si>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</si>
  <si>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</si>
  <si>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</si>
  <si>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</si>
  <si>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</si>
  <si>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</si>
  <si>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</si>
  <si>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</si>
  <si>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</si>
  <si>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</si>
  <si>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</si>
  <si>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</si>
  <si>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</si>
  <si>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</si>
  <si>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</si>
  <si>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</si>
  <si>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</si>
  <si>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</si>
  <si>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</si>
  <si>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</si>
  <si>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</si>
  <si>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</si>
  <si>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</si>
  <si>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</si>
  <si>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</si>
  <si>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</si>
  <si>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</si>
  <si>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</si>
  <si>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</si>
  <si>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</si>
  <si>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</si>
  <si>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</si>
  <si>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</si>
  <si>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</si>
  <si>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</si>
  <si>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</si>
  <si>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</si>
  <si>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</si>
  <si>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</si>
  <si>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</si>
  <si>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</si>
  <si>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</si>
  <si>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</si>
  <si>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</si>
  <si>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</si>
  <si>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</si>
  <si>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</si>
  <si>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</si>
  <si>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</si>
  <si>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</si>
  <si>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</si>
  <si>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</si>
  <si>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</si>
  <si>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</si>
  <si>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</si>
  <si>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</si>
  <si>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</si>
  <si>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</si>
  <si>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</si>
  <si>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</si>
  <si>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</si>
  <si>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</si>
  <si>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</si>
  <si>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</si>
  <si>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</si>
  <si>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</si>
  <si>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</si>
  <si>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</si>
  <si>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</si>
  <si>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</si>
  <si>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</si>
  <si>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</si>
  <si>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</si>
  <si>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</si>
  <si>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</si>
  <si>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</si>
  <si>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</si>
  <si>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</si>
  <si>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</si>
  <si>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</si>
  <si>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</si>
  <si>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</si>
  <si>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</si>
  <si>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</si>
  <si>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</si>
  <si>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</si>
  <si>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</si>
  <si>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</si>
  <si>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</si>
  <si>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</si>
  <si>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</si>
  <si>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</si>
  <si>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</si>
  <si>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</si>
  <si>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</si>
  <si>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</si>
  <si>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</si>
  <si>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</si>
  <si>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</si>
  <si>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</si>
  <si>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</si>
  <si>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</si>
  <si>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</si>
  <si>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</si>
  <si>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</si>
  <si>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</si>
  <si>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</si>
  <si>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</si>
  <si>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</si>
  <si>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</si>
  <si>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</si>
  <si>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</si>
  <si>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</si>
  <si>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</si>
  <si>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</si>
  <si>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</si>
  <si>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</si>
  <si>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</si>
  <si>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</si>
  <si>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</si>
  <si>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</si>
  <si>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</si>
  <si>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</si>
  <si>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</si>
  <si>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</si>
  <si>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</si>
  <si>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</si>
  <si>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</si>
  <si>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</si>
  <si>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</si>
  <si>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</si>
  <si>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</si>
  <si>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</si>
  <si>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</si>
  <si>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</si>
  <si>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</si>
  <si>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</si>
  <si>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</si>
  <si>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</si>
  <si>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</si>
  <si>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</si>
  <si>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</si>
  <si>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</si>
  <si>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</si>
  <si>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</si>
  <si>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</si>
  <si>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</si>
  <si>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</si>
  <si>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</si>
  <si>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</si>
  <si>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</si>
  <si>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</si>
  <si>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</si>
  <si>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</si>
  <si>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</si>
  <si>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</si>
  <si>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</si>
  <si>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</si>
  <si>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</si>
  <si>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</si>
  <si>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</si>
  <si>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</si>
  <si>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</si>
  <si>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</si>
  <si>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</si>
  <si>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</si>
  <si>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</si>
  <si>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</si>
  <si>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</si>
  <si>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</si>
  <si>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</si>
  <si>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</si>
  <si>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</si>
  <si>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</si>
  <si>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</si>
  <si>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</si>
  <si>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</si>
  <si>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</si>
  <si>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</si>
  <si>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</si>
  <si>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</si>
  <si>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</si>
  <si>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</si>
  <si>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</si>
  <si>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</si>
  <si>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</si>
  <si>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</si>
  <si>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</si>
  <si>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</si>
  <si>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</si>
  <si>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</si>
  <si>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</si>
  <si>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</si>
  <si>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</si>
  <si>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</si>
  <si>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</si>
  <si>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</si>
  <si>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</si>
  <si>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</si>
  <si>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</si>
  <si>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</si>
  <si>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</si>
  <si>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</si>
  <si>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</si>
  <si>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</si>
  <si>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</si>
  <si>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</si>
  <si>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</si>
  <si>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</si>
  <si>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</si>
  <si>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</si>
  <si>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</si>
  <si>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</si>
  <si>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</si>
  <si>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</si>
  <si>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</si>
  <si>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</si>
  <si>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</si>
  <si>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</si>
  <si>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</si>
  <si>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</si>
  <si>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</si>
  <si>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</si>
  <si>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</si>
  <si>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</si>
  <si>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</si>
  <si>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</si>
  <si>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</si>
  <si>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</si>
  <si>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</si>
  <si>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</si>
  <si>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</si>
  <si>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</si>
  <si>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</si>
  <si>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</si>
  <si>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</si>
  <si>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</si>
  <si>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</si>
  <si>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</si>
  <si>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</si>
  <si>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</si>
  <si>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</si>
  <si>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</si>
  <si>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</si>
  <si>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</si>
  <si>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</si>
  <si>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</si>
  <si>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</si>
  <si>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</si>
  <si>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</si>
  <si>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</si>
  <si>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</si>
  <si>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</si>
  <si>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</si>
  <si>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</si>
  <si>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</si>
  <si>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</si>
  <si>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</si>
  <si>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</si>
  <si>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</si>
  <si>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</si>
  <si>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</si>
  <si>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</si>
  <si>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</si>
  <si>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</si>
  <si>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</si>
  <si>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</si>
  <si>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</si>
  <si>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</si>
  <si>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</si>
  <si>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</si>
  <si>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</si>
  <si>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</si>
  <si>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</si>
  <si>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</si>
  <si>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</si>
  <si>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</si>
  <si>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</si>
  <si>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</si>
  <si>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</si>
  <si>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</si>
  <si>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</si>
  <si>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</si>
  <si>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</si>
  <si>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</si>
  <si>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</si>
  <si>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</si>
  <si>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</si>
  <si>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</si>
  <si>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</si>
  <si>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</si>
  <si>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</si>
  <si>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</si>
  <si>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</si>
  <si>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</si>
  <si>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</si>
  <si>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</si>
  <si>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</si>
  <si>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</si>
  <si>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</si>
  <si>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</si>
  <si>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</si>
  <si>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</si>
  <si>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</si>
  <si>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</si>
  <si>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</si>
  <si>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</si>
  <si>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</si>
  <si>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</si>
  <si>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</si>
  <si>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</si>
  <si>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</si>
  <si>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</si>
  <si>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</si>
  <si>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</si>
  <si>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</si>
  <si>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</si>
  <si>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</si>
  <si>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</si>
  <si>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</si>
  <si>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</si>
  <si>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</si>
  <si>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</si>
  <si>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</si>
  <si>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</si>
  <si>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</si>
  <si>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</si>
  <si>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</si>
  <si>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</si>
  <si>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</si>
  <si>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</si>
  <si>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</si>
  <si>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</si>
  <si>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</si>
  <si>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</si>
  <si>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</si>
  <si>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</si>
  <si>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</si>
  <si>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</si>
  <si>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</si>
  <si>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</si>
  <si>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</si>
  <si>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</si>
  <si>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</si>
  <si>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</si>
  <si>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</si>
  <si>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</si>
  <si>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</si>
  <si>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</si>
  <si>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</si>
  <si>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</si>
  <si>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</si>
  <si>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</si>
  <si>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</si>
  <si>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</si>
  <si>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</si>
  <si>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</si>
  <si>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</si>
  <si>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</si>
  <si>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</si>
  <si>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</si>
  <si>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</si>
  <si>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</si>
  <si>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</si>
  <si>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</si>
  <si>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</si>
  <si>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</si>
  <si>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</si>
  <si>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</si>
  <si>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</si>
  <si>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</si>
  <si>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</si>
  <si>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</si>
  <si>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</si>
  <si>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</si>
  <si>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</si>
  <si>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</si>
  <si>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</si>
  <si>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</si>
  <si>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</si>
  <si>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</si>
  <si>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</si>
  <si>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</si>
  <si>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</si>
  <si>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</si>
  <si>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</si>
  <si>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</si>
  <si>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</si>
  <si>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</si>
  <si>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</si>
  <si>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</si>
  <si>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</si>
  <si>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</si>
  <si>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</si>
  <si>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</si>
  <si>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</si>
  <si>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</si>
  <si>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</si>
  <si>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</si>
  <si>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</si>
  <si>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</si>
  <si>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</si>
  <si>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</si>
  <si>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</si>
  <si>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</si>
  <si>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</si>
  <si>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</si>
  <si>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</si>
  <si>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</si>
  <si>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</si>
  <si>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</si>
  <si>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</si>
  <si>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</si>
  <si>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</si>
  <si>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</si>
  <si>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</si>
  <si>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</si>
  <si>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</si>
  <si>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</si>
  <si>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</si>
  <si>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</si>
  <si>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</si>
  <si>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</si>
  <si>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</si>
  <si>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</si>
  <si>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</si>
  <si>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</si>
  <si>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</si>
  <si>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</si>
  <si>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</si>
  <si>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</si>
  <si>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</si>
  <si>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</si>
  <si>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</si>
  <si>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</si>
  <si>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</si>
  <si>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</si>
  <si>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</si>
  <si>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</si>
  <si>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</si>
  <si>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</si>
  <si>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</si>
  <si>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</si>
  <si>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</si>
  <si>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</si>
  <si>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</si>
  <si>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</si>
  <si>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</si>
  <si>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</si>
  <si>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</si>
  <si>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</si>
  <si>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</si>
  <si>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</si>
  <si>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</si>
  <si>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</si>
  <si>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</si>
  <si>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</si>
  <si>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</si>
  <si>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</si>
  <si>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</si>
  <si>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</si>
  <si>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</si>
  <si>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</si>
  <si>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</si>
  <si>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</si>
  <si>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</si>
  <si>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</si>
  <si>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</si>
  <si>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</si>
  <si>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</si>
  <si>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</si>
  <si>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</si>
  <si>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</si>
  <si>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</si>
  <si>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</si>
  <si>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</si>
  <si>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</si>
  <si>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</si>
  <si>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</si>
  <si>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</si>
  <si>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</si>
  <si>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</si>
  <si>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</si>
  <si>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</si>
  <si>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</si>
  <si>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</si>
  <si>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</si>
  <si>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</si>
  <si>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</si>
  <si>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</si>
  <si>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</si>
  <si>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</si>
  <si>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</si>
  <si>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</si>
  <si>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</si>
  <si>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</si>
  <si>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</si>
  <si>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</si>
  <si>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</si>
  <si>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</si>
  <si>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</si>
  <si>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</si>
  <si>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</si>
  <si>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</si>
  <si>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</si>
  <si>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</si>
  <si>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</si>
  <si>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</si>
  <si>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</si>
  <si>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</si>
  <si>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</si>
  <si>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</si>
  <si>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</si>
  <si>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</si>
  <si>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</si>
  <si>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</si>
  <si>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</si>
  <si>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</si>
  <si>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</si>
  <si>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</si>
  <si>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</si>
  <si>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</si>
  <si>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</si>
  <si>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</si>
  <si>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</si>
  <si>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</si>
  <si>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</si>
  <si>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</si>
  <si>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</si>
  <si>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</si>
  <si>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</si>
  <si>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</si>
  <si>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</si>
  <si>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</si>
  <si>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</si>
  <si>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</si>
  <si>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</si>
  <si>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</si>
  <si>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</si>
  <si>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</si>
  <si>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</si>
  <si>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</si>
  <si>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</si>
  <si>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</si>
  <si>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</si>
  <si>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</si>
  <si>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</si>
  <si>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</si>
  <si>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</si>
  <si>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</si>
  <si>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</si>
  <si>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</si>
  <si>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</si>
  <si>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</si>
  <si>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</si>
  <si>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</si>
  <si>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</si>
  <si>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</si>
  <si>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</si>
  <si>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</si>
  <si>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</si>
  <si>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</si>
  <si>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</si>
  <si>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</si>
  <si>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</si>
  <si>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</si>
  <si>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</si>
  <si>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</si>
  <si>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</si>
  <si>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</si>
  <si>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</si>
  <si>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</si>
  <si>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</si>
  <si>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</si>
  <si>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</si>
  <si>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</si>
  <si>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</si>
  <si>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</si>
  <si>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</si>
  <si>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</si>
  <si>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</si>
  <si>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</si>
  <si>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</si>
  <si>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</si>
  <si>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</si>
  <si>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</si>
  <si>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</si>
  <si>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</si>
  <si>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</si>
  <si>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</si>
  <si>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</si>
  <si>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</si>
  <si>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</si>
  <si>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</si>
  <si>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</si>
  <si>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</si>
  <si>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</si>
  <si>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</si>
  <si>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</si>
  <si>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</si>
  <si>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</si>
  <si>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</si>
  <si>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</si>
  <si>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</si>
  <si>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</si>
  <si>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</si>
  <si>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</si>
  <si>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</si>
  <si>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</si>
  <si>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</si>
  <si>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</si>
  <si>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</si>
  <si>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</si>
  <si>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</si>
  <si>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</si>
  <si>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</si>
  <si>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</si>
  <si>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</si>
  <si>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</si>
  <si>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</si>
  <si>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</si>
  <si>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</si>
  <si>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</si>
  <si>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</si>
  <si>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</si>
  <si>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</si>
  <si>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</si>
  <si>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</si>
  <si>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</si>
  <si>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</si>
  <si>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</si>
  <si>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</si>
  <si>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</si>
  <si>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</si>
  <si>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</si>
  <si>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</si>
  <si>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</si>
  <si>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</si>
  <si>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</si>
  <si>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</si>
  <si>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</si>
  <si>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</si>
  <si>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</si>
  <si>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</si>
  <si>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</si>
  <si>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</si>
  <si>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</si>
  <si>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</si>
  <si>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</si>
  <si>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</si>
  <si>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</si>
  <si>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</si>
  <si>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</si>
  <si>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</si>
  <si>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</si>
  <si>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</si>
  <si>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</si>
  <si>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</si>
  <si>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</si>
  <si>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</si>
  <si>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</si>
  <si>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</si>
  <si>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</si>
  <si>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</si>
  <si>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</si>
  <si>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</si>
  <si>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</si>
  <si>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</si>
  <si>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</si>
  <si>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</si>
  <si>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</si>
  <si>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</si>
  <si>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</si>
  <si>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</si>
  <si>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</si>
  <si>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</si>
  <si>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</si>
  <si>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</si>
  <si>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</si>
  <si>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</si>
  <si>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</si>
  <si>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</si>
  <si>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</si>
  <si>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</si>
  <si>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</si>
  <si>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</si>
  <si>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</si>
  <si>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</si>
  <si>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</si>
  <si>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</si>
  <si>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</si>
  <si>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</si>
  <si>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</si>
  <si>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</si>
  <si>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</si>
  <si>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</si>
  <si>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</si>
  <si>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</si>
  <si>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</si>
  <si>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</si>
  <si>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</si>
  <si>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</si>
  <si>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</si>
  <si>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</si>
  <si>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</si>
  <si>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</si>
  <si>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</si>
  <si>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</si>
  <si>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</si>
  <si>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</si>
  <si>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</si>
  <si>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</si>
  <si>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</si>
  <si>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</si>
  <si>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</si>
  <si>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</si>
  <si>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</si>
  <si>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</si>
  <si>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</si>
  <si>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</si>
  <si>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</si>
  <si>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</si>
  <si>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</si>
  <si>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</si>
  <si>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</si>
  <si>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</si>
  <si>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</si>
  <si>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</si>
  <si>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</si>
  <si>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</si>
  <si>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</si>
  <si>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</si>
  <si>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</si>
  <si>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</si>
  <si>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</si>
  <si>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</si>
  <si>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</si>
  <si>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</si>
  <si>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</si>
  <si>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</si>
  <si>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</si>
  <si>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</si>
  <si>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</si>
  <si>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</si>
  <si>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</si>
  <si>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</si>
  <si>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</si>
  <si>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</si>
  <si>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</si>
  <si>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</si>
  <si>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</si>
  <si>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</si>
  <si>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</si>
  <si>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</si>
  <si>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</si>
  <si>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</si>
  <si>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</si>
  <si>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</si>
  <si>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</si>
  <si>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</si>
  <si>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</si>
  <si>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</si>
  <si>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</si>
  <si>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</si>
  <si>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</si>
  <si>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</si>
  <si>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</si>
  <si>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</si>
  <si>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</si>
  <si>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</si>
  <si>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</si>
  <si>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</si>
  <si>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</si>
  <si>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</si>
  <si>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</si>
  <si>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</si>
  <si>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</si>
  <si>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</si>
  <si>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</si>
  <si>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</si>
  <si>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</si>
  <si>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</si>
  <si>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</si>
  <si>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</si>
  <si>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</si>
  <si>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</si>
  <si>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</si>
  <si>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</si>
  <si>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</si>
  <si>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</si>
  <si>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</si>
  <si>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</si>
  <si>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</si>
  <si>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</si>
  <si>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</si>
  <si>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</si>
  <si>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</si>
  <si>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</si>
  <si>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</si>
  <si>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</si>
  <si>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</si>
  <si>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</si>
  <si>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</si>
  <si>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</si>
  <si>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</si>
  <si>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</si>
  <si>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</si>
  <si>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</si>
  <si>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</si>
  <si>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</si>
  <si>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</si>
  <si>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</si>
  <si>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</si>
  <si>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</si>
  <si>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</si>
  <si>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</si>
  <si>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</si>
  <si>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</si>
  <si>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</si>
  <si>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</si>
  <si>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</si>
  <si>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</si>
  <si>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</si>
  <si>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</si>
  <si>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</si>
  <si>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</si>
  <si>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</si>
  <si>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</si>
  <si>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</si>
  <si>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</si>
  <si>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</si>
  <si>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</si>
  <si>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</si>
  <si>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</si>
  <si>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</si>
  <si>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</si>
  <si>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</si>
  <si>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</si>
  <si>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</si>
  <si>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</si>
  <si>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</si>
  <si>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</si>
  <si>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</si>
  <si>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</si>
  <si>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</si>
  <si>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</si>
  <si>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</si>
  <si>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</si>
  <si>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</si>
  <si>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</si>
  <si>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</si>
  <si>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</si>
  <si>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</si>
  <si>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</si>
  <si>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</si>
  <si>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</si>
  <si>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</si>
  <si>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</si>
  <si>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</si>
  <si>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</si>
  <si>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</si>
  <si>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</si>
  <si>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</si>
  <si>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</si>
  <si>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</si>
  <si>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</si>
  <si>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</si>
  <si>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</si>
  <si>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</si>
  <si>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</si>
  <si>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</si>
  <si>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</si>
  <si>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</si>
  <si>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</si>
  <si>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</si>
  <si>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</si>
  <si>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</si>
  <si>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</si>
  <si>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</si>
  <si>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</si>
  <si>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</si>
  <si>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</si>
  <si>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</si>
  <si>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</si>
  <si>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</si>
  <si>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</si>
  <si>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</si>
  <si>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</si>
  <si>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</si>
  <si>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</si>
  <si>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</si>
  <si>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</si>
  <si>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</si>
  <si>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</si>
  <si>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</si>
  <si>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</si>
  <si>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</si>
  <si>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</si>
  <si>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</si>
  <si>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</si>
  <si>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</si>
  <si>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</si>
  <si>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</si>
  <si>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</si>
  <si>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</si>
  <si>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</si>
  <si>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</si>
  <si>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</si>
  <si>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</si>
  <si>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</si>
  <si>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</si>
  <si>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</si>
  <si>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</si>
  <si>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</si>
  <si>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</si>
  <si>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</si>
  <si>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</si>
  <si>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</si>
  <si>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</si>
  <si>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</si>
  <si>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</si>
  <si>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</si>
  <si>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</si>
  <si>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</si>
  <si>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</si>
  <si>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</si>
  <si>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</si>
  <si>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</si>
  <si>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</si>
  <si>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</si>
  <si>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</si>
  <si>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</si>
  <si>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</si>
  <si>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</si>
  <si>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</si>
  <si>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</si>
  <si>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</si>
  <si>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</si>
  <si>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</si>
  <si>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</si>
  <si>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</si>
  <si>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</si>
  <si>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</si>
  <si>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</si>
  <si>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</si>
  <si>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</si>
  <si>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</si>
  <si>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</si>
  <si>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</si>
  <si>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</si>
  <si>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</si>
  <si>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</si>
  <si>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</si>
  <si>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</si>
  <si>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</si>
  <si>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</si>
  <si>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</si>
  <si>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</si>
  <si>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</si>
  <si>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</si>
  <si>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</si>
  <si>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</si>
  <si>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</si>
  <si>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</si>
  <si>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</si>
  <si>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</si>
  <si>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</si>
  <si>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</si>
  <si>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</si>
  <si>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</si>
  <si>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</si>
  <si>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</si>
  <si>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</si>
  <si>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</si>
  <si>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</si>
  <si>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</si>
  <si>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</si>
  <si>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</si>
  <si>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</si>
  <si>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</si>
  <si>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</si>
  <si>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</si>
  <si>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</si>
  <si>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</si>
  <si>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</si>
  <si>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</si>
  <si>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</si>
  <si>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</si>
  <si>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</si>
  <si>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</si>
  <si>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</si>
  <si>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</si>
  <si>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</si>
  <si>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</si>
  <si>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</si>
  <si>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</si>
  <si>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</si>
  <si>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</si>
  <si>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</si>
  <si>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</si>
  <si>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</si>
  <si>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</si>
  <si>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</si>
  <si>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</si>
  <si>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</si>
  <si>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</si>
  <si>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</si>
  <si>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</si>
  <si>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</si>
  <si>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</si>
  <si>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</si>
  <si>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</si>
  <si>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</si>
  <si>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</si>
  <si>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</si>
  <si>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</si>
  <si>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</si>
  <si>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</si>
  <si>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</si>
  <si>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</si>
  <si>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</si>
  <si>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</si>
  <si>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</si>
  <si>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</si>
  <si>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</si>
  <si>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</si>
  <si>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</si>
  <si>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</si>
  <si>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</si>
  <si>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</si>
  <si>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</si>
  <si>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</si>
  <si>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</si>
  <si>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</si>
  <si>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</si>
  <si>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</si>
  <si>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</si>
  <si>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</si>
  <si>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</si>
  <si>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</si>
  <si>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</si>
  <si>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</si>
  <si>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</si>
  <si>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</si>
  <si>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</si>
  <si>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</si>
  <si>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</si>
  <si>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</si>
  <si>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</si>
  <si>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</si>
  <si>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</si>
  <si>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</si>
  <si>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</si>
  <si>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</si>
  <si>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</si>
  <si>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</si>
  <si>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</si>
  <si>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</si>
  <si>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</si>
  <si>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</si>
  <si>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</si>
  <si>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</si>
  <si>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</si>
  <si>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</si>
  <si>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</si>
  <si>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</si>
  <si>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</si>
  <si>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</si>
  <si>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</si>
  <si>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</si>
  <si>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</si>
  <si>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</si>
  <si>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</si>
  <si>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</si>
  <si>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</si>
  <si>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</si>
  <si>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</si>
  <si>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</si>
  <si>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</si>
  <si>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</si>
  <si>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</si>
  <si>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</si>
  <si>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</si>
  <si>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</si>
  <si>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</si>
  <si>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</si>
  <si>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</si>
  <si>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</si>
  <si>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</si>
  <si>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</si>
  <si>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</si>
  <si>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</si>
  <si>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</si>
  <si>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</si>
  <si>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</si>
  <si>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</si>
  <si>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</si>
  <si>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</si>
  <si>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</si>
  <si>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</si>
  <si>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</si>
  <si>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</si>
  <si>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</si>
  <si>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</si>
  <si>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</si>
  <si>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</si>
  <si>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</si>
  <si>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</si>
  <si>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</si>
  <si>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</si>
  <si>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</si>
  <si>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</si>
  <si>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</si>
  <si>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</si>
  <si>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</si>
  <si>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</si>
  <si>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</si>
  <si>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</si>
  <si>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</si>
  <si>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</si>
  <si>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</si>
  <si>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</si>
  <si>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</si>
  <si>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</si>
  <si>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</si>
  <si>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</si>
  <si>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</si>
  <si>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</si>
  <si>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</si>
  <si>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</si>
  <si>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</si>
  <si>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</si>
  <si>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</si>
  <si>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</si>
  <si>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</si>
  <si>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</si>
  <si>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</si>
  <si>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</si>
  <si>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</si>
  <si>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</si>
  <si>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</si>
  <si>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</si>
  <si>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</si>
  <si>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</si>
  <si>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</si>
  <si>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</si>
  <si>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</si>
  <si>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</si>
  <si>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</si>
  <si>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</si>
  <si>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</si>
  <si>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</si>
  <si>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</si>
  <si>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</si>
  <si>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</si>
  <si>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</si>
  <si>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</si>
  <si>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</si>
  <si>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</si>
  <si>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</si>
  <si>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</si>
  <si>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</si>
  <si>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</si>
  <si>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</si>
  <si>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</si>
  <si>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</si>
  <si>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</si>
  <si>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</si>
  <si>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</si>
  <si>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</si>
  <si>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</si>
  <si>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</si>
  <si>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</si>
  <si>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</si>
  <si>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</si>
  <si>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</si>
  <si>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</si>
  <si>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</si>
  <si>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</si>
  <si>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</si>
  <si>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</si>
  <si>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</si>
  <si>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</si>
  <si>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</si>
  <si>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</si>
  <si>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</si>
  <si>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</si>
  <si>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</si>
  <si>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</si>
  <si>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</si>
  <si>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</si>
  <si>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</si>
  <si>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</si>
  <si>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</si>
  <si>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</si>
  <si>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</si>
  <si>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</si>
  <si>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</si>
  <si>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</si>
  <si>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</si>
  <si>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</si>
  <si>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</si>
  <si>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</si>
  <si>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</si>
  <si>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</si>
  <si>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</si>
  <si>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</si>
  <si>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</si>
  <si>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</si>
  <si>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</si>
  <si>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</si>
  <si>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</si>
  <si>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</si>
  <si>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</si>
  <si>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</si>
  <si>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</si>
  <si>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</si>
  <si>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</si>
  <si>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</si>
  <si>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</si>
  <si>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</si>
  <si>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</si>
  <si>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</si>
  <si>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</si>
  <si>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</si>
  <si>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</si>
  <si>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</si>
  <si>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</si>
  <si>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</si>
  <si>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</si>
  <si>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</si>
  <si>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</si>
  <si>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</si>
  <si>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</si>
  <si>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</si>
  <si>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</si>
  <si>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</si>
  <si>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</si>
  <si>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</si>
  <si>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</si>
  <si>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</si>
  <si>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</si>
  <si>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</si>
  <si>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</si>
  <si>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</si>
  <si>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</si>
  <si>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</si>
  <si>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</si>
  <si>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</si>
  <si>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</si>
  <si>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</si>
  <si>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</si>
  <si>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</si>
  <si>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</si>
  <si>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</si>
  <si>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</si>
  <si>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</si>
  <si>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</si>
  <si>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</si>
  <si>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</si>
  <si>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</si>
  <si>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</si>
  <si>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</si>
  <si>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</si>
  <si>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</si>
  <si>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</si>
  <si>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</si>
  <si>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</si>
  <si>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</si>
  <si>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</si>
  <si>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</si>
  <si>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</si>
  <si>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</si>
  <si>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</si>
  <si>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</si>
  <si>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</si>
  <si>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</si>
  <si>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</si>
  <si>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</si>
  <si>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</si>
  <si>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</si>
  <si>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</si>
  <si>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</si>
  <si>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</si>
  <si>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</si>
  <si>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</si>
  <si>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</si>
  <si>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</si>
  <si>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</si>
  <si>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</si>
  <si>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</si>
  <si>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</si>
  <si>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</si>
  <si>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</si>
  <si>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</si>
  <si>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</si>
  <si>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</si>
  <si>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</si>
  <si>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</si>
  <si>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</si>
  <si>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</si>
  <si>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</si>
  <si>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</si>
  <si>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</si>
  <si>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</si>
  <si>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</si>
  <si>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</si>
  <si>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</si>
  <si>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</si>
  <si>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</si>
  <si>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</si>
  <si>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</si>
  <si>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</si>
  <si>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</si>
  <si>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</si>
  <si>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</si>
  <si>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</si>
  <si>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</si>
  <si>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</si>
  <si>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</si>
  <si>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</si>
  <si>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</si>
  <si>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</si>
  <si>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</si>
  <si>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</si>
  <si>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</si>
  <si>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</si>
  <si>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</si>
  <si>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</si>
  <si>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</si>
  <si>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</si>
  <si>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</si>
  <si>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</si>
  <si>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</si>
  <si>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</si>
  <si>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</si>
  <si>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</si>
  <si>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</si>
  <si>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</si>
  <si>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</si>
  <si>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</si>
  <si>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</si>
  <si>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</si>
  <si>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</si>
  <si>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</si>
  <si>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</si>
  <si>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</si>
  <si>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</si>
  <si>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</si>
  <si>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</si>
  <si>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</si>
  <si>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</si>
  <si>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</si>
  <si>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</si>
  <si>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</si>
  <si>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</si>
  <si>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</si>
  <si>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</si>
  <si>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</si>
  <si>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</si>
  <si>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</si>
  <si>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</si>
  <si>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</si>
  <si>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</si>
  <si>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</si>
  <si>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</si>
  <si>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</si>
  <si>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</si>
  <si>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</si>
  <si>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</si>
  <si>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</si>
  <si>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</si>
  <si>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</si>
  <si>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</si>
  <si>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</si>
  <si>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</si>
  <si>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</si>
  <si>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</si>
  <si>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</si>
  <si>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</si>
  <si>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</si>
  <si>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</si>
  <si>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</si>
  <si>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</si>
  <si>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</si>
  <si>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</si>
  <si>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</si>
  <si>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</si>
  <si>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</si>
  <si>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</si>
  <si>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</si>
  <si>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</si>
  <si>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</si>
  <si>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</si>
  <si>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</si>
  <si>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</si>
  <si>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</si>
  <si>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</si>
  <si>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</si>
  <si>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</si>
  <si>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</si>
  <si>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</si>
  <si>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</si>
  <si>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</si>
  <si>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</si>
  <si>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</si>
  <si>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</si>
  <si>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</si>
  <si>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</si>
  <si>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</si>
  <si>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</si>
  <si>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</si>
  <si>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</si>
  <si>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</si>
  <si>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</si>
  <si>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</si>
  <si>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</si>
  <si>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</si>
  <si>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</si>
  <si>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</si>
  <si>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</si>
  <si>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</si>
  <si>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</si>
  <si>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</si>
  <si>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</si>
  <si>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</si>
  <si>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</si>
  <si>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</si>
  <si>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</si>
  <si>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</si>
  <si>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</si>
  <si>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</si>
  <si>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</si>
  <si>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</si>
  <si>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</si>
  <si>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</si>
  <si>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</si>
  <si>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</si>
  <si>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</si>
  <si>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</si>
  <si>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</si>
  <si>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</si>
  <si>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</si>
  <si>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</si>
  <si>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</si>
  <si>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</si>
  <si>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</si>
  <si>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</si>
  <si>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</si>
  <si>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</si>
  <si>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</si>
  <si>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</si>
  <si>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</si>
  <si>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</si>
  <si>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</si>
  <si>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</si>
  <si>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</si>
  <si>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</si>
  <si>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</si>
  <si>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</si>
  <si>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</si>
  <si>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</si>
  <si>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</si>
  <si>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</si>
  <si>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</si>
  <si>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</si>
  <si>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</si>
  <si>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</si>
  <si>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</si>
  <si>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</si>
  <si>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</si>
  <si>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</si>
  <si>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</si>
  <si>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</si>
  <si>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</si>
  <si>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</si>
  <si>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</si>
  <si>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</si>
  <si>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</si>
  <si>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</si>
  <si>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</si>
  <si>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</si>
  <si>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</si>
  <si>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</si>
  <si>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</si>
  <si>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</si>
  <si>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</si>
  <si>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</si>
  <si>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</si>
  <si>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</si>
  <si>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</si>
  <si>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</si>
  <si>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</si>
  <si>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</si>
  <si>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</si>
  <si>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</si>
  <si>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</si>
  <si>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</si>
  <si>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</si>
  <si>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</si>
  <si>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</si>
  <si>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</si>
  <si>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</si>
  <si>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</si>
  <si>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</si>
  <si>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</si>
  <si>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</si>
  <si>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</si>
  <si>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</si>
  <si>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</si>
  <si>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</si>
  <si>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</si>
  <si>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</si>
  <si>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</si>
  <si>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</si>
  <si>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</si>
  <si>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</si>
  <si>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</si>
  <si>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</si>
  <si>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</si>
  <si>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</si>
  <si>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</si>
  <si>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</si>
  <si>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</si>
  <si>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</si>
  <si>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</si>
  <si>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</si>
  <si>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</si>
  <si>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</si>
  <si>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</si>
  <si>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</si>
  <si>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</si>
  <si>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</si>
  <si>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</si>
  <si>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</si>
  <si>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</si>
  <si>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</si>
  <si>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</si>
  <si>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</si>
  <si>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</si>
  <si>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</si>
  <si>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</si>
  <si>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</si>
  <si>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</si>
  <si>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</si>
  <si>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</si>
  <si>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</si>
  <si>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</si>
  <si>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</si>
  <si>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</si>
  <si>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</si>
  <si>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</si>
  <si>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</si>
  <si>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</si>
  <si>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</si>
  <si>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</si>
  <si>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</si>
  <si>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</si>
  <si>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</si>
  <si>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</si>
  <si>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</si>
  <si>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</si>
  <si>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</si>
  <si>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</si>
  <si>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</si>
  <si>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</si>
  <si>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</si>
  <si>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</si>
  <si>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</si>
  <si>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</si>
  <si>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</si>
  <si>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</si>
  <si>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</si>
  <si>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</si>
  <si>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</si>
  <si>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</si>
  <si>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</si>
  <si>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</si>
  <si>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</si>
  <si>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</si>
  <si>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</si>
  <si>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</si>
  <si>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</si>
  <si>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</si>
  <si>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</si>
  <si>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</si>
  <si>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</si>
  <si>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</si>
  <si>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</si>
  <si>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</si>
  <si>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</si>
  <si>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</si>
  <si>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</si>
  <si>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</si>
  <si>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</si>
  <si>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</si>
  <si>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</si>
  <si>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</si>
  <si>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</si>
  <si>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</si>
  <si>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</si>
  <si>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</si>
  <si>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</si>
  <si>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</si>
  <si>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</si>
  <si>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</si>
  <si>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</si>
  <si>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</si>
  <si>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</si>
  <si>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</si>
  <si>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</si>
  <si>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</si>
  <si>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</si>
  <si>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</si>
  <si>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</si>
  <si>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</si>
  <si>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</si>
  <si>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</si>
  <si>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</si>
  <si>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</si>
  <si>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</si>
  <si>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</si>
  <si>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</si>
  <si>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</si>
  <si>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</si>
  <si>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</si>
  <si>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</si>
  <si>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</si>
  <si>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</si>
  <si>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</si>
  <si>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</si>
  <si>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</si>
  <si>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</si>
  <si>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</si>
  <si>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</si>
  <si>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</si>
  <si>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</si>
  <si>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</si>
  <si>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</si>
  <si>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</si>
  <si>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</si>
  <si>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</si>
  <si>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</si>
  <si>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</si>
  <si>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</si>
  <si>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</si>
  <si>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</si>
  <si>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</si>
  <si>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</si>
  <si>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</si>
  <si>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</si>
  <si>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</si>
  <si>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</si>
  <si>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</si>
  <si>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</si>
  <si>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</si>
  <si>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</si>
  <si>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</si>
  <si>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</si>
  <si>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</si>
  <si>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</si>
  <si>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</si>
  <si>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</si>
  <si>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</si>
  <si>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</si>
  <si>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</si>
  <si>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</si>
  <si>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</si>
  <si>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</si>
  <si>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</si>
  <si>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</si>
  <si>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</si>
  <si>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</si>
  <si>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</si>
  <si>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</si>
  <si>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</si>
  <si>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</si>
  <si>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</si>
  <si>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</si>
  <si>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</si>
  <si>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</si>
  <si>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</si>
  <si>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</si>
  <si>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</si>
  <si>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</si>
  <si>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</si>
  <si>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</si>
  <si>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</si>
  <si>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</si>
  <si>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</si>
  <si>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</si>
  <si>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</si>
  <si>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</si>
  <si>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</si>
  <si>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</si>
  <si>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</si>
  <si>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</si>
  <si>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</si>
  <si>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</si>
  <si>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</si>
  <si>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</si>
  <si>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</si>
  <si>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</si>
  <si>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</si>
  <si>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</si>
  <si>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</si>
  <si>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</si>
  <si>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</si>
  <si>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</si>
  <si>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</si>
  <si>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</si>
  <si>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</si>
  <si>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</si>
  <si>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</si>
  <si>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</si>
  <si>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</si>
  <si>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</si>
  <si>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</si>
  <si>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</si>
  <si>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</si>
  <si>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</si>
  <si>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</si>
  <si>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</si>
  <si>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</si>
  <si>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</si>
  <si>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</si>
  <si>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</si>
  <si>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</si>
  <si>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</si>
  <si>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</si>
  <si>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</si>
  <si>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</si>
  <si>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</si>
  <si>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</si>
  <si>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</si>
  <si>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</si>
  <si>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</si>
  <si>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</si>
  <si>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</si>
  <si>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</si>
  <si>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</si>
  <si>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</si>
  <si>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</si>
  <si>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</si>
  <si>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</si>
  <si>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</si>
  <si>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</si>
  <si>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</si>
  <si>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</si>
  <si>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</si>
  <si>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</si>
  <si>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</si>
  <si>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</si>
  <si>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</si>
  <si>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</si>
  <si>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</si>
  <si>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</si>
  <si>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</si>
  <si>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</si>
  <si>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</si>
  <si>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</si>
  <si>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</si>
  <si>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</si>
  <si>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</si>
  <si>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</si>
  <si>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</si>
  <si>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</si>
  <si>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</si>
  <si>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</si>
  <si>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</si>
  <si>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</si>
  <si>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</si>
  <si>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</si>
  <si>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</si>
  <si>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</si>
  <si>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</si>
  <si>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</si>
  <si>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</si>
  <si>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</si>
  <si>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</si>
  <si>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</si>
  <si>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</si>
  <si>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</si>
  <si>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</si>
  <si>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</si>
  <si>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</si>
  <si>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</si>
  <si>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</si>
  <si>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</si>
  <si>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</si>
  <si>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</si>
  <si>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</si>
  <si>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</si>
  <si>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</si>
  <si>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</si>
  <si>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</si>
  <si>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</si>
  <si>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</si>
  <si>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</si>
  <si>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</si>
  <si>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</si>
  <si>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</si>
  <si>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</si>
  <si>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</si>
  <si>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</si>
  <si>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</si>
  <si>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</si>
  <si>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</si>
  <si>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</si>
  <si>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</si>
  <si>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</si>
  <si>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</si>
  <si>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</si>
  <si>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</si>
  <si>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</si>
  <si>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</si>
  <si>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</si>
  <si>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</si>
  <si>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</si>
  <si>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</si>
  <si>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</si>
  <si>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</si>
  <si>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</si>
  <si>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</si>
  <si>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</si>
  <si>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</si>
  <si>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</si>
  <si>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</si>
  <si>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</si>
  <si>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</si>
  <si>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</si>
  <si>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</si>
  <si>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</si>
  <si>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</si>
  <si>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</si>
  <si>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</si>
  <si>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</si>
  <si>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</si>
  <si>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</si>
  <si>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</si>
  <si>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</si>
  <si>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</si>
  <si>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</si>
  <si>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</si>
  <si>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</si>
  <si>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</si>
  <si>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</si>
  <si>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</si>
  <si>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</si>
  <si>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</si>
  <si>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</si>
  <si>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</si>
  <si>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</si>
  <si>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</si>
  <si>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</si>
  <si>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</si>
  <si>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</si>
  <si>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</si>
  <si>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</si>
  <si>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</si>
  <si>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</si>
  <si>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</si>
  <si>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</si>
  <si>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</si>
  <si>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</si>
  <si>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</si>
  <si>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</si>
  <si>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</si>
  <si>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</si>
  <si>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</si>
  <si>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</si>
  <si>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</si>
  <si>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</si>
  <si>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</si>
  <si>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</si>
  <si>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</si>
  <si>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</si>
  <si>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</si>
  <si>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</si>
  <si>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</si>
  <si>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</si>
  <si>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</si>
  <si>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</si>
  <si>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</si>
  <si>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</si>
  <si>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</si>
  <si>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</si>
  <si>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</si>
  <si>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</si>
  <si>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</si>
  <si>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</si>
  <si>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</si>
  <si>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</si>
  <si>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</si>
  <si>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</si>
  <si>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</si>
  <si>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</si>
  <si>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</si>
  <si>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</si>
  <si>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</si>
  <si>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</si>
  <si>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</si>
  <si>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</si>
  <si>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</si>
  <si>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</si>
  <si>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</si>
  <si>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</si>
  <si>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</si>
  <si>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</si>
  <si>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</si>
  <si>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</si>
  <si>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</si>
  <si>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</si>
  <si>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</si>
  <si>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</si>
  <si>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</si>
  <si>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</si>
  <si>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</si>
  <si>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</si>
  <si>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</si>
  <si>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</si>
  <si>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</si>
  <si>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</si>
  <si>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</si>
  <si>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</si>
  <si>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</si>
  <si>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</si>
  <si>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</si>
  <si>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</si>
  <si>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</si>
  <si>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</si>
  <si>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</si>
  <si>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</si>
  <si>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</si>
  <si>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</si>
  <si>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</si>
  <si>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</si>
  <si>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</si>
  <si>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</si>
  <si>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</si>
  <si>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</si>
  <si>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</si>
  <si>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</si>
  <si>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</si>
  <si>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</si>
  <si>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</si>
  <si>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</si>
  <si>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</si>
  <si>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</si>
  <si>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</si>
  <si>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</si>
  <si>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</si>
  <si>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</si>
  <si>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</si>
  <si>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</si>
  <si>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</si>
  <si>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</si>
  <si>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</si>
  <si>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</si>
  <si>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</si>
  <si>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</si>
  <si>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</si>
  <si>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</si>
  <si>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</si>
  <si>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</si>
  <si>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</si>
  <si>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</si>
  <si>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</si>
  <si>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</si>
  <si>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</si>
  <si>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</si>
  <si>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</si>
  <si>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</si>
  <si>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</si>
  <si>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</si>
  <si>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</si>
  <si>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</si>
  <si>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</si>
  <si>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</si>
  <si>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</si>
  <si>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</si>
  <si>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</si>
  <si>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</si>
  <si>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</si>
  <si>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</si>
  <si>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</si>
  <si>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</si>
  <si>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</si>
  <si>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</si>
  <si>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</si>
  <si>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</si>
  <si>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</si>
  <si>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</si>
  <si>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</si>
  <si>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</si>
  <si>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</si>
  <si>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</si>
  <si>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</si>
  <si>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</si>
  <si>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</si>
  <si>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</si>
  <si>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</si>
  <si>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</si>
  <si>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</si>
  <si>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</si>
  <si>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</si>
  <si>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</si>
  <si>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</si>
  <si>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</si>
  <si>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</si>
  <si>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</si>
  <si>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</si>
  <si>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</si>
  <si>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</si>
  <si>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</si>
  <si>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</si>
  <si>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</si>
  <si>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</si>
  <si>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</si>
  <si>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</si>
  <si>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</si>
  <si>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</si>
  <si>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</si>
  <si>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</si>
  <si>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</si>
  <si>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</si>
  <si>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</si>
  <si>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</si>
  <si>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</si>
  <si>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</si>
  <si>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</si>
  <si>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</si>
  <si>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</si>
  <si>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</si>
  <si>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</si>
  <si>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</si>
  <si>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</si>
  <si>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</si>
  <si>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</si>
  <si>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</si>
  <si>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</si>
  <si>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</si>
  <si>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</si>
  <si>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</si>
  <si>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</si>
  <si>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</si>
  <si>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</si>
  <si>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</si>
  <si>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</si>
  <si>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</si>
  <si>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</si>
  <si>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</si>
  <si>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</si>
  <si>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</si>
  <si>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</si>
  <si>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</si>
  <si>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</si>
  <si>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</si>
  <si>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</si>
  <si>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</si>
  <si>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</si>
  <si>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</si>
  <si>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</si>
  <si>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</si>
  <si>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</si>
  <si>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</si>
  <si>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</si>
  <si>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</si>
  <si>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</si>
  <si>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</si>
  <si>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</si>
  <si>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</si>
  <si>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</si>
  <si>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</si>
  <si>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</si>
  <si>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</si>
  <si>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</si>
  <si>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</si>
  <si>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</si>
  <si>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</si>
  <si>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</si>
  <si>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</si>
  <si>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</si>
  <si>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</si>
  <si>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</si>
  <si>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</si>
  <si>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</si>
  <si>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</si>
  <si>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</si>
  <si>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</si>
  <si>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</si>
  <si>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</si>
  <si>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</si>
  <si>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</si>
  <si>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</si>
  <si>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</si>
  <si>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</si>
  <si>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</si>
  <si>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</si>
  <si>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</si>
  <si>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</si>
  <si>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</si>
  <si>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</si>
  <si>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</si>
  <si>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</si>
  <si>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</si>
  <si>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</si>
  <si>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</si>
  <si>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</si>
  <si>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</si>
  <si>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</si>
  <si>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</si>
  <si>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</si>
  <si>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</si>
  <si>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</si>
  <si>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</si>
  <si>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</si>
  <si>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</si>
  <si>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</si>
  <si>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</si>
  <si>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</si>
  <si>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</si>
  <si>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</si>
  <si>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</si>
  <si>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</si>
  <si>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</si>
  <si>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</si>
  <si>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</si>
  <si>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</si>
  <si>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</si>
  <si>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</si>
  <si>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</si>
  <si>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</si>
  <si>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</si>
  <si>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</si>
  <si>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</si>
  <si>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</si>
  <si>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</si>
  <si>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</si>
  <si>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</si>
  <si>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</si>
  <si>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</si>
  <si>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</si>
  <si>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</si>
  <si>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</si>
  <si>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</si>
  <si>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</si>
  <si>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</si>
  <si>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</si>
  <si>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</si>
  <si>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</si>
  <si>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</si>
  <si>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</si>
  <si>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</si>
  <si>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</si>
  <si>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</si>
  <si>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</si>
  <si>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</si>
  <si>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</si>
  <si>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</si>
  <si>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</si>
  <si>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</si>
  <si>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</si>
  <si>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</si>
  <si>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</si>
  <si>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</si>
  <si>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</si>
  <si>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</si>
  <si>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</si>
  <si>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</si>
  <si>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</si>
  <si>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</si>
  <si>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</si>
  <si>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</si>
  <si>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</si>
  <si>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</si>
  <si>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</si>
  <si>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</si>
  <si>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</si>
  <si>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</si>
  <si>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</si>
  <si>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</si>
  <si>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</si>
  <si>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</si>
  <si>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</si>
  <si>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</si>
  <si>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</si>
  <si>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</si>
  <si>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</si>
  <si>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</si>
  <si>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</si>
  <si>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</si>
  <si>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</si>
  <si>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</si>
  <si>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</si>
  <si>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</si>
  <si>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</si>
  <si>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</si>
  <si>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</si>
  <si>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</si>
  <si>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</si>
  <si>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</si>
  <si>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</si>
  <si>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</si>
  <si>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</si>
  <si>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</si>
  <si>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</si>
  <si>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</si>
  <si>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</si>
  <si>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</si>
  <si>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</si>
  <si>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</si>
  <si>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</si>
  <si>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</si>
  <si>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</si>
  <si>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</si>
  <si>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</si>
  <si>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</si>
  <si>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</si>
  <si>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</si>
  <si>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</si>
  <si>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</si>
  <si>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</si>
  <si>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</si>
  <si>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</si>
  <si>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</si>
  <si>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</si>
  <si>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</si>
  <si>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</si>
  <si>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</si>
  <si>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</si>
  <si>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</si>
  <si>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</si>
  <si>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</si>
  <si>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</si>
  <si>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</si>
  <si>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</si>
  <si>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</si>
  <si>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</si>
  <si>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</si>
  <si>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</si>
  <si>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</si>
  <si>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</si>
  <si>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</si>
  <si>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</si>
  <si>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</si>
  <si>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</si>
  <si>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</si>
  <si>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</si>
  <si>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</si>
  <si>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</si>
  <si>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</si>
  <si>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</si>
  <si>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</si>
  <si>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</si>
  <si>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</si>
  <si>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</si>
  <si>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</si>
  <si>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</si>
  <si>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</si>
  <si>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</si>
  <si>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</si>
  <si>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</si>
  <si>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</si>
  <si>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</si>
  <si>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</si>
  <si>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</si>
  <si>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</si>
  <si>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</si>
  <si>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</si>
  <si>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</si>
  <si>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</si>
  <si>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</si>
  <si>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</si>
  <si>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</si>
  <si>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</si>
  <si>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</si>
  <si>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</si>
  <si>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</si>
  <si>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</si>
  <si>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</si>
  <si>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</si>
  <si>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</si>
  <si>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</si>
  <si>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</si>
  <si>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</si>
  <si>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</si>
  <si>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</si>
  <si>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</si>
  <si>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</si>
  <si>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</si>
  <si>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</si>
  <si>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</si>
  <si>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</si>
  <si>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</si>
  <si>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</si>
  <si>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</si>
  <si>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</si>
  <si>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</si>
  <si>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</si>
  <si>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</si>
  <si>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</si>
  <si>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</si>
  <si>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</si>
  <si>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</si>
  <si>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</si>
  <si>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</si>
  <si>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</si>
  <si>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</si>
  <si>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</si>
  <si>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</si>
  <si>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</si>
  <si>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</si>
  <si>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</si>
  <si>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</si>
  <si>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</si>
  <si>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</si>
  <si>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</si>
  <si>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</si>
  <si>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</si>
  <si>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</si>
  <si>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</si>
  <si>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</si>
  <si>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</si>
  <si>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</si>
  <si>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</si>
  <si>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</si>
  <si>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</si>
  <si>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</si>
  <si>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</si>
  <si>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</si>
  <si>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</si>
  <si>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</si>
  <si>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</si>
  <si>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</si>
  <si>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</si>
  <si>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</si>
  <si>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</si>
  <si>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</si>
  <si>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</si>
  <si>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</si>
  <si>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</si>
  <si>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</si>
  <si>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</si>
  <si>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</si>
  <si>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</si>
  <si>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</si>
  <si>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</si>
  <si>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</si>
  <si>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</si>
  <si>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</si>
  <si>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</si>
  <si>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</si>
  <si>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</si>
  <si>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</si>
  <si>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</si>
  <si>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</si>
  <si>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</si>
  <si>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</si>
  <si>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</si>
  <si>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</si>
  <si>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</si>
  <si>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</si>
  <si>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</si>
  <si>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</si>
  <si>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</si>
  <si>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</si>
  <si>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</si>
  <si>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</si>
  <si>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</si>
  <si>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</si>
  <si>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</si>
  <si>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</si>
  <si>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</si>
  <si>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</si>
  <si>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</si>
  <si>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</si>
  <si>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</si>
  <si>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</si>
  <si>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</si>
  <si>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</si>
  <si>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</si>
  <si>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</si>
  <si>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</si>
  <si>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</si>
  <si>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</si>
  <si>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</si>
  <si>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</si>
  <si>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</si>
  <si>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</si>
  <si>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</si>
  <si>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</si>
  <si>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</si>
  <si>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</si>
  <si>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</si>
  <si>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</si>
  <si>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</si>
  <si>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</si>
  <si>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</si>
  <si>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</si>
  <si>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</si>
  <si>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</si>
  <si>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</si>
  <si>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</si>
  <si>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</si>
  <si>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</si>
  <si>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</si>
  <si>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</si>
  <si>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</si>
  <si>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</si>
  <si>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</si>
  <si>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</si>
  <si>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</si>
  <si>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</si>
  <si>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</si>
  <si>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</si>
  <si>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</si>
  <si>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</si>
  <si>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</si>
  <si>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</si>
  <si>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</si>
  <si>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</si>
  <si>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</si>
  <si>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</si>
  <si>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</si>
  <si>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</si>
  <si>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</si>
  <si>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</si>
  <si>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</si>
  <si>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</si>
  <si>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</si>
  <si>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</si>
  <si>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</si>
  <si>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</si>
  <si>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</si>
  <si>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</si>
  <si>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</si>
  <si>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</si>
  <si>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</si>
  <si>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</si>
  <si>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</si>
  <si>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</si>
  <si>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</si>
  <si>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</si>
  <si>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</si>
  <si>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</si>
  <si>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</si>
  <si>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</si>
  <si>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</si>
  <si>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</si>
  <si>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</si>
  <si>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</si>
  <si>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</si>
  <si>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</si>
  <si>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</si>
  <si>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</si>
  <si>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</si>
  <si>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</si>
  <si>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</si>
  <si>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</si>
  <si>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</si>
  <si>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</si>
  <si>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</si>
  <si>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</si>
  <si>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</si>
  <si>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</si>
  <si>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</si>
  <si>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</si>
  <si>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</si>
  <si>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</si>
  <si>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</si>
  <si>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</si>
  <si>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</si>
  <si>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</si>
  <si>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</si>
  <si>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</si>
  <si>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</si>
  <si>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</si>
  <si>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</si>
  <si>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</si>
  <si>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</si>
  <si>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</si>
  <si>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</si>
  <si>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</si>
  <si>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</si>
  <si>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</si>
  <si>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</si>
  <si>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</si>
  <si>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</si>
  <si>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</si>
  <si>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</si>
  <si>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</si>
  <si>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</si>
  <si>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</si>
  <si>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</si>
  <si>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</si>
  <si>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</si>
  <si>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</si>
  <si>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</si>
  <si>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</si>
  <si>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</si>
  <si>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</si>
  <si>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</si>
  <si>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</si>
  <si>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</si>
  <si>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</si>
  <si>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</si>
  <si>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</si>
  <si>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</si>
  <si>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</si>
  <si>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</si>
  <si>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</si>
  <si>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</si>
  <si>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</si>
  <si>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</si>
  <si>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</si>
  <si>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</si>
  <si>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</si>
  <si>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</si>
  <si>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</si>
  <si>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</si>
  <si>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</si>
  <si>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</si>
  <si>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</si>
  <si>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</si>
  <si>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</si>
  <si>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</si>
  <si>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</si>
  <si>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</si>
  <si>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</si>
  <si>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</si>
  <si>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</si>
  <si>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</si>
  <si>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</si>
  <si>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</si>
  <si>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</si>
  <si>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</si>
  <si>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</si>
  <si>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</si>
  <si>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</si>
  <si>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</si>
  <si>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</si>
  <si>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</si>
  <si>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</si>
  <si>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</si>
  <si>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</si>
  <si>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</si>
  <si>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</si>
  <si>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</si>
  <si>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</si>
  <si>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</si>
  <si>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</si>
  <si>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</si>
  <si>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</si>
  <si>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</si>
  <si>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</si>
  <si>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</si>
  <si>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</si>
  <si>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</si>
  <si>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</si>
  <si>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</si>
  <si>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</si>
  <si>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</si>
  <si>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</si>
  <si>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</si>
  <si>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</si>
  <si>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</si>
  <si>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</si>
  <si>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</si>
  <si>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</si>
  <si>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</si>
  <si>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</si>
  <si>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</si>
  <si>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</si>
  <si>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</si>
  <si>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</si>
  <si>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</si>
  <si>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</si>
  <si>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</si>
  <si>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</si>
  <si>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</si>
  <si>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</si>
  <si>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</si>
  <si>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</si>
  <si>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</si>
  <si>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</si>
  <si>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</si>
  <si>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</si>
  <si>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</si>
  <si>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</si>
  <si>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</si>
  <si>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</si>
  <si>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</si>
  <si>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</si>
  <si>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</si>
  <si>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</si>
  <si>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</si>
  <si>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</si>
  <si>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</si>
  <si>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</si>
  <si>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</si>
  <si>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</si>
  <si>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</si>
  <si>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</si>
  <si>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</si>
  <si>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</si>
  <si>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</si>
  <si>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</si>
  <si>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</si>
  <si>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</si>
  <si>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</si>
  <si>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</si>
  <si>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</si>
  <si>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</si>
  <si>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</si>
  <si>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</si>
  <si>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</si>
  <si>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</si>
  <si>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</si>
  <si>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</si>
  <si>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</si>
  <si>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</si>
  <si>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</si>
  <si>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</si>
  <si>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</si>
  <si>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</si>
  <si>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</si>
  <si>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</si>
  <si>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</si>
  <si>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</si>
  <si>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</si>
  <si>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</si>
  <si>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</si>
  <si>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</si>
  <si>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</si>
  <si>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</si>
  <si>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</si>
  <si>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</si>
  <si>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</si>
  <si>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</si>
  <si>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</si>
  <si>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</si>
  <si>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</si>
  <si>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</si>
  <si>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</si>
  <si>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</si>
  <si>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</si>
  <si>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</si>
  <si>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</si>
  <si>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</si>
  <si>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</si>
  <si>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</si>
  <si>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</si>
  <si>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</si>
  <si>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</si>
  <si>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</si>
  <si>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</si>
  <si>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</si>
  <si>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</si>
  <si>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</si>
  <si>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</si>
  <si>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</si>
  <si>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</si>
  <si>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</si>
  <si>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</si>
  <si>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</si>
  <si>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</si>
  <si>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</si>
  <si>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</si>
  <si>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</si>
  <si>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</si>
  <si>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</si>
  <si>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</si>
  <si>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</si>
  <si>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</si>
  <si>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</si>
  <si>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</si>
  <si>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</si>
  <si>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</si>
  <si>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</si>
  <si>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</si>
  <si>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</si>
  <si>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</si>
  <si>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</si>
  <si>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</si>
  <si>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</si>
  <si>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</si>
  <si>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</si>
  <si>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</si>
  <si>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</si>
  <si>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</si>
  <si>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</si>
  <si>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</si>
  <si>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</si>
  <si>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</si>
  <si>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</si>
  <si>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</si>
  <si>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</si>
  <si>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</si>
  <si>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</si>
  <si>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</si>
  <si>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</si>
  <si>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</si>
  <si>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</si>
  <si>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</si>
  <si>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</si>
  <si>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</si>
  <si>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</si>
  <si>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</si>
  <si>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</si>
  <si>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</si>
  <si>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</si>
  <si>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</si>
  <si>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</si>
  <si>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</si>
  <si>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</si>
  <si>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</si>
  <si>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</si>
  <si>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</si>
  <si>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</si>
  <si>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</si>
  <si>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</si>
  <si>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</si>
  <si>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</si>
  <si>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</si>
  <si>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</si>
  <si>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</si>
  <si>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</si>
  <si>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</si>
  <si>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</si>
  <si>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</si>
  <si>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</si>
  <si>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</si>
  <si>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</si>
  <si>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</si>
  <si>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</si>
  <si>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</si>
  <si>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</si>
  <si>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</si>
  <si>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</si>
  <si>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</si>
  <si>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</si>
  <si>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</si>
  <si>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</si>
  <si>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</si>
  <si>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</si>
  <si>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</si>
  <si>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</si>
  <si>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</si>
  <si>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</si>
  <si>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</si>
  <si>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</si>
  <si>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</si>
  <si>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</si>
  <si>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</si>
  <si>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</si>
  <si>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</si>
  <si>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</si>
  <si>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</si>
  <si>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</si>
  <si>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</si>
  <si>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</si>
  <si>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</si>
  <si>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</si>
  <si>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</si>
  <si>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</si>
  <si>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</si>
  <si>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</si>
  <si>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</si>
  <si>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</si>
  <si>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</si>
  <si>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</si>
  <si>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</si>
  <si>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</si>
  <si>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</si>
  <si>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</si>
  <si>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</si>
  <si>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</si>
  <si>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</si>
  <si>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</si>
  <si>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</si>
  <si>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</si>
  <si>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</si>
  <si>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</si>
  <si>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</si>
  <si>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</si>
  <si>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</si>
  <si>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</si>
  <si>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</si>
  <si>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</si>
  <si>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</si>
  <si>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</si>
  <si>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</si>
  <si>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</si>
  <si>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</si>
  <si>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</si>
  <si>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</si>
  <si>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</si>
  <si>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</si>
  <si>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</si>
  <si>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</si>
  <si>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</si>
  <si>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</si>
  <si>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</si>
  <si>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</si>
  <si>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</si>
  <si>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</si>
  <si>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</si>
  <si>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</si>
  <si>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</si>
  <si>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</si>
  <si>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</si>
  <si>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</si>
  <si>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</si>
  <si>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</si>
  <si>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</si>
  <si>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</si>
  <si>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</si>
  <si>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</si>
  <si>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</si>
  <si>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</si>
  <si>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</si>
  <si>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</si>
  <si>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</si>
  <si>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</si>
  <si>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</si>
  <si>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</si>
  <si>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</si>
  <si>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</si>
  <si>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</si>
  <si>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</si>
  <si>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</si>
  <si>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</si>
  <si>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</si>
  <si>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</si>
  <si>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</si>
  <si>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</si>
  <si>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</si>
  <si>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</si>
  <si>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</si>
  <si>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</si>
  <si>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</si>
  <si>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</si>
  <si>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</si>
  <si>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</si>
  <si>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</si>
  <si>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</si>
  <si>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</si>
  <si>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</si>
  <si>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</si>
  <si>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</si>
  <si>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</si>
  <si>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</si>
  <si>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</si>
  <si>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</si>
  <si>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</si>
  <si>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</si>
  <si>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</si>
  <si>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</si>
  <si>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</si>
  <si>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</si>
  <si>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</si>
  <si>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</si>
  <si>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</si>
  <si>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</si>
  <si>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</si>
  <si>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</si>
  <si>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</si>
  <si>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</si>
  <si>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</si>
  <si>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</si>
  <si>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</si>
  <si>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</si>
  <si>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</si>
  <si>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</si>
  <si>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</si>
  <si>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</si>
  <si>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</si>
  <si>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</si>
  <si>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</si>
  <si>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</si>
  <si>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</si>
  <si>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</si>
  <si>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</si>
  <si>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</si>
  <si>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</si>
  <si>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</si>
  <si>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</si>
  <si>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</si>
  <si>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</si>
  <si>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</si>
  <si>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</si>
  <si>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</si>
  <si>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</si>
  <si>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</si>
  <si>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</si>
  <si>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</si>
  <si>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</si>
  <si>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</si>
  <si>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</si>
  <si>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</si>
  <si>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</si>
  <si>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</si>
  <si>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</si>
  <si>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</si>
  <si>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</si>
  <si>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</si>
  <si>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</si>
  <si>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</si>
  <si>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</si>
  <si>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</si>
  <si>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</si>
  <si>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</si>
  <si>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</si>
  <si>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</si>
  <si>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</si>
  <si>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</si>
  <si>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</si>
  <si>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</si>
  <si>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</si>
  <si>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</si>
  <si>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</si>
  <si>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</si>
  <si>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</si>
  <si>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</si>
  <si>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</si>
  <si>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</si>
  <si>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</si>
  <si>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</si>
  <si>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</si>
  <si>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</si>
  <si>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</si>
  <si>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</si>
  <si>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</si>
  <si>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</si>
  <si>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</si>
  <si>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</si>
  <si>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</si>
  <si>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</si>
  <si>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</si>
  <si>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</si>
  <si>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</si>
  <si>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</si>
  <si>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</si>
  <si>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</si>
  <si>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</si>
  <si>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</si>
  <si>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</si>
  <si>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</si>
  <si>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</si>
  <si>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</si>
  <si>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</si>
  <si>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</si>
  <si>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</si>
  <si>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</si>
  <si>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</si>
  <si>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</si>
  <si>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</si>
  <si>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</si>
  <si>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</si>
  <si>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</si>
  <si>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</si>
  <si>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</si>
  <si>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</si>
  <si>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</si>
  <si>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</si>
  <si>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</si>
  <si>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</si>
  <si>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</si>
  <si>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</si>
  <si>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</si>
  <si>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</si>
  <si>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</si>
  <si>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</si>
  <si>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</si>
  <si>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</si>
  <si>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</si>
  <si>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</si>
  <si>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</si>
  <si>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</si>
  <si>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</si>
  <si>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</si>
  <si>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</si>
  <si>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</si>
  <si>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</si>
  <si>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</si>
  <si>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</si>
  <si>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</si>
  <si>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</si>
  <si>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</si>
  <si>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</si>
  <si>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</si>
  <si>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</si>
  <si>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</si>
  <si>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</si>
  <si>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</si>
  <si>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</si>
  <si>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</si>
  <si>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</si>
  <si>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</si>
  <si>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</si>
  <si>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</si>
  <si>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</si>
  <si>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</si>
  <si>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</si>
  <si>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</si>
  <si>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</si>
  <si>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</si>
  <si>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</si>
  <si>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</si>
  <si>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</si>
  <si>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</si>
  <si>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</si>
  <si>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</si>
  <si>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</si>
  <si>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</si>
  <si>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</si>
  <si>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</si>
  <si>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</si>
  <si>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</si>
  <si>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</si>
  <si>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</si>
  <si>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</si>
  <si>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</si>
  <si>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</si>
  <si>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</si>
  <si>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</si>
  <si>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</si>
  <si>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</si>
  <si>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</si>
  <si>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</si>
  <si>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</si>
  <si>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</si>
  <si>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</si>
  <si>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</si>
  <si>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</si>
  <si>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</si>
  <si>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</si>
  <si>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</si>
  <si>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</si>
  <si>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</si>
  <si>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</si>
  <si>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</si>
  <si>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</si>
  <si>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</si>
  <si>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</si>
  <si>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</si>
  <si>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</si>
  <si>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</si>
  <si>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</si>
  <si>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</si>
  <si>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</si>
  <si>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</si>
  <si>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</si>
  <si>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</si>
  <si>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</si>
  <si>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</si>
  <si>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</si>
  <si>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</si>
  <si>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</si>
  <si>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</si>
  <si>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</si>
  <si>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</si>
  <si>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</si>
  <si>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</si>
  <si>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</si>
  <si>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</si>
  <si>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</si>
  <si>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</si>
  <si>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</si>
  <si>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</si>
  <si>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</si>
  <si>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</si>
  <si>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</si>
  <si>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</si>
  <si>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</si>
  <si>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</si>
  <si>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</si>
  <si>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</si>
  <si>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</si>
  <si>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</si>
  <si>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</si>
  <si>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</si>
  <si>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</si>
  <si>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</si>
  <si>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</si>
  <si>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</si>
  <si>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</si>
  <si>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</si>
  <si>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</si>
  <si>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</si>
  <si>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</si>
  <si>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</si>
  <si>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</si>
  <si>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</si>
  <si>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</si>
  <si>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</si>
  <si>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</si>
  <si>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</si>
  <si>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</si>
  <si>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</si>
  <si>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</si>
  <si>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</si>
  <si>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</si>
  <si>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</si>
  <si>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</si>
  <si>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</si>
  <si>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</si>
  <si>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</si>
  <si>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</si>
  <si>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</si>
  <si>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</si>
  <si>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</si>
  <si>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</si>
  <si>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</si>
  <si>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</si>
  <si>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</si>
  <si>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</si>
  <si>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</si>
  <si>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</si>
  <si>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</si>
  <si>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</si>
  <si>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</si>
  <si>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</si>
  <si>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</si>
  <si>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</si>
  <si>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</si>
  <si>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</si>
  <si>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</si>
  <si>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</si>
  <si>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</si>
  <si>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</si>
  <si>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</si>
  <si>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</si>
  <si>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</si>
  <si>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</si>
  <si>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</si>
  <si>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</si>
  <si>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</si>
  <si>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</si>
  <si>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</si>
  <si>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</si>
  <si>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</si>
  <si>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</si>
  <si>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</si>
  <si>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</si>
  <si>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</si>
  <si>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</si>
  <si>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</si>
  <si>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</si>
  <si>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</si>
  <si>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</si>
  <si>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</si>
  <si>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</si>
  <si>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</si>
  <si>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</si>
  <si>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</si>
  <si>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</si>
  <si>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</si>
  <si>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</si>
  <si>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</si>
  <si>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</si>
  <si>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</si>
  <si>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</si>
  <si>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</si>
  <si>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</si>
  <si>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</si>
  <si>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</si>
  <si>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</si>
  <si>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</si>
  <si>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</si>
  <si>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</si>
  <si>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</si>
  <si>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</si>
  <si>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</si>
  <si>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</si>
  <si>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</si>
  <si>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</si>
  <si>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</si>
  <si>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</si>
  <si>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</si>
  <si>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</si>
  <si>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</si>
  <si>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</si>
  <si>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</si>
  <si>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</si>
  <si>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</si>
  <si>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</si>
  <si>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</si>
  <si>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</si>
  <si>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</si>
  <si>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</si>
  <si>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</si>
  <si>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</si>
  <si>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</si>
  <si>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</si>
  <si>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</si>
  <si>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</si>
  <si>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</si>
  <si>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</si>
  <si>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</si>
  <si>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</si>
  <si>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</si>
  <si>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</si>
  <si>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</si>
  <si>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</si>
  <si>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</si>
  <si>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</si>
  <si>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</si>
  <si>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</si>
  <si>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</si>
  <si>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</si>
  <si>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</si>
  <si>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</si>
  <si>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</si>
  <si>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</si>
  <si>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</si>
  <si>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</si>
  <si>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</si>
  <si>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</si>
  <si>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</si>
  <si>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</si>
  <si>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</si>
  <si>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</si>
  <si>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</si>
  <si>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</si>
  <si>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</si>
  <si>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</si>
  <si>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</si>
  <si>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</si>
  <si>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</si>
  <si>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</si>
  <si>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</si>
  <si>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</si>
  <si>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</si>
  <si>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</si>
  <si>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</si>
  <si>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</si>
  <si>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</si>
  <si>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</si>
  <si>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</si>
  <si>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</si>
  <si>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</si>
  <si>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</si>
  <si>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</si>
  <si>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</si>
  <si>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</si>
  <si>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</si>
  <si>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</si>
  <si>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</si>
  <si>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</si>
  <si>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</si>
  <si>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</si>
  <si>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</si>
  <si>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</si>
  <si>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</si>
  <si>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</si>
  <si>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</si>
  <si>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</si>
  <si>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</si>
  <si>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</si>
  <si>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</si>
  <si>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</si>
  <si>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</si>
  <si>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</si>
  <si>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</si>
  <si>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</si>
  <si>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</si>
  <si>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</si>
  <si>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</si>
  <si>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</si>
  <si>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</si>
  <si>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</si>
  <si>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</si>
  <si>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</si>
  <si>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</si>
  <si>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</si>
  <si>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</si>
  <si>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</si>
  <si>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</si>
  <si>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</si>
  <si>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</si>
  <si>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</si>
  <si>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</si>
  <si>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</si>
  <si>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</si>
  <si>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</si>
  <si>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</si>
  <si>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</si>
  <si>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</si>
  <si>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</si>
  <si>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</si>
  <si>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</si>
  <si>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</si>
  <si>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</si>
  <si>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</si>
  <si>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</si>
  <si>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</si>
  <si>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</si>
  <si>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</si>
  <si>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</si>
  <si>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</si>
  <si>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</si>
  <si>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</si>
  <si>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</si>
  <si>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</si>
  <si>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</si>
  <si>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</si>
  <si>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</si>
  <si>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</si>
  <si>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</si>
  <si>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</si>
  <si>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</si>
  <si>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</si>
  <si>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</si>
  <si>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</si>
  <si>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</si>
  <si>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</si>
  <si>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</si>
  <si>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</si>
  <si>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</si>
  <si>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</si>
  <si>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</si>
  <si>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</si>
  <si>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</si>
  <si>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</si>
  <si>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</si>
  <si>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</si>
  <si>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</si>
  <si>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</si>
  <si>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</si>
  <si>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</si>
  <si>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</si>
  <si>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</si>
  <si>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</si>
  <si>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</si>
  <si>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</si>
  <si>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</si>
  <si>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</si>
  <si>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</si>
  <si>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</si>
  <si>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</si>
  <si>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</si>
  <si>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</si>
  <si>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</si>
  <si>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</si>
  <si>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</si>
  <si>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</si>
  <si>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</si>
  <si>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</si>
  <si>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</si>
  <si>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</si>
  <si>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</si>
  <si>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</si>
  <si>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</si>
  <si>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</si>
  <si>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</si>
  <si>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</si>
  <si>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</si>
  <si>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</si>
  <si>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</si>
  <si>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</si>
  <si>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</si>
  <si>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</si>
  <si>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</si>
  <si>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</si>
  <si>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</si>
  <si>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</si>
  <si>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</si>
  <si>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</si>
  <si>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</si>
  <si>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</si>
  <si>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</si>
  <si>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</si>
  <si>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</si>
  <si>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</si>
  <si>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</si>
  <si>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</si>
  <si>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</si>
  <si>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</si>
  <si>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</si>
  <si>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</si>
  <si>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</si>
  <si>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</si>
  <si>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</si>
  <si>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</si>
  <si>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</si>
  <si>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</si>
  <si>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</si>
  <si>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</si>
  <si>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</si>
  <si>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</si>
  <si>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</si>
  <si>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</si>
  <si>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</si>
  <si>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</si>
  <si>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</si>
  <si>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</si>
  <si>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</si>
  <si>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</si>
  <si>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</si>
  <si>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</si>
  <si>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</si>
  <si>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</si>
  <si>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</si>
  <si>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</si>
  <si>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</si>
  <si>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</si>
  <si>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</si>
  <si>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</si>
  <si>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</si>
  <si>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</si>
  <si>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</si>
  <si>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</si>
  <si>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</si>
  <si>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</si>
  <si>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</si>
  <si>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</si>
  <si>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</si>
  <si>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</si>
  <si>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</si>
  <si>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</si>
  <si>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</si>
  <si>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</si>
  <si>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</si>
  <si>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</si>
  <si>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</si>
  <si>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</si>
  <si>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</si>
  <si>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</si>
  <si>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</si>
  <si>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</si>
  <si>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</si>
  <si>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</si>
  <si>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</si>
  <si>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</si>
  <si>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</si>
  <si>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</si>
  <si>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</si>
  <si>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</si>
  <si>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</si>
  <si>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</si>
  <si>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</si>
  <si>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</si>
  <si>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</si>
  <si>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</si>
  <si>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</si>
  <si>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</si>
  <si>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</si>
  <si>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</si>
  <si>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</si>
  <si>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</si>
  <si>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</si>
  <si>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</si>
  <si>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</si>
  <si>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</si>
  <si>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</si>
  <si>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</si>
  <si>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</si>
  <si>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</si>
  <si>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</si>
  <si>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</si>
  <si>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</si>
  <si>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</si>
  <si>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</si>
  <si>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</si>
  <si>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</si>
  <si>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</si>
  <si>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</si>
  <si>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</si>
  <si>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</si>
  <si>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</si>
  <si>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</si>
  <si>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</si>
  <si>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</si>
  <si>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</si>
  <si>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</si>
  <si>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</si>
  <si>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</si>
  <si>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</si>
  <si>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</si>
  <si>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</si>
  <si>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</si>
  <si>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</si>
  <si>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</si>
  <si>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</si>
  <si>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</si>
  <si>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</si>
  <si>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</si>
  <si>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</si>
  <si>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</si>
  <si>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</si>
  <si>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</si>
  <si>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</si>
  <si>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</si>
  <si>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</si>
  <si>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</si>
  <si>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</si>
  <si>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</si>
  <si>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</si>
  <si>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</si>
  <si>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</si>
  <si>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</si>
  <si>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</si>
  <si>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</si>
  <si>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</si>
  <si>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</si>
  <si>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</si>
  <si>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</si>
  <si>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</si>
  <si>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</si>
  <si>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</si>
  <si>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</si>
  <si>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</si>
  <si>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</si>
  <si>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</si>
  <si>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</si>
  <si>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</si>
  <si>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</si>
  <si>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</si>
  <si>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</si>
  <si>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</si>
  <si>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</si>
  <si>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</si>
  <si>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</si>
  <si>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</si>
  <si>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</si>
  <si>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</si>
  <si>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</si>
  <si>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</si>
  <si>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</si>
  <si>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</si>
  <si>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</si>
  <si>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</si>
  <si>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</si>
  <si>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</si>
  <si>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</si>
  <si>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</si>
  <si>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</si>
  <si>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</si>
  <si>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</si>
  <si>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</si>
  <si>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</si>
  <si>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</si>
  <si>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</si>
  <si>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</si>
  <si>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</si>
  <si>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</si>
  <si>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</si>
  <si>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</si>
  <si>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</si>
  <si>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</si>
  <si>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</si>
  <si>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</si>
  <si>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</si>
  <si>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</si>
  <si>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</si>
  <si>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</si>
  <si>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</si>
  <si>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</si>
  <si>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</si>
  <si>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</si>
  <si>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</si>
  <si>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</si>
  <si>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</si>
  <si>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</si>
  <si>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</si>
  <si>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</si>
  <si>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</si>
  <si>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</si>
  <si>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</si>
  <si>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</si>
  <si>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</si>
  <si>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</si>
  <si>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</si>
  <si>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</si>
  <si>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</si>
  <si>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</si>
  <si>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</si>
  <si>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</si>
  <si>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</si>
  <si>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</si>
  <si>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</si>
  <si>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</si>
  <si>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</si>
  <si>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</si>
  <si>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</si>
  <si>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</si>
  <si>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</si>
  <si>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</si>
  <si>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</si>
  <si>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</si>
  <si>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</si>
  <si>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</si>
  <si>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</si>
  <si>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</si>
  <si>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</si>
  <si>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</si>
  <si>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</si>
  <si>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</si>
  <si>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</si>
  <si>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</si>
  <si>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</si>
  <si>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</si>
  <si>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</si>
  <si>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</si>
  <si>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</si>
  <si>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</si>
  <si>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</si>
  <si>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</si>
  <si>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</si>
  <si>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</si>
  <si>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</si>
  <si>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</si>
  <si>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</si>
  <si>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</si>
  <si>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</si>
  <si>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</si>
  <si>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</si>
  <si>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</si>
  <si>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</si>
  <si>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</si>
  <si>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</si>
  <si>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</si>
  <si>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</si>
  <si>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</si>
  <si>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</si>
  <si>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</si>
  <si>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</si>
  <si>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</si>
  <si>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</si>
  <si>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</si>
  <si>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</si>
  <si>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</si>
  <si>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</si>
  <si>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</si>
  <si>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</si>
  <si>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</si>
  <si>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</si>
  <si>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</si>
  <si>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</si>
  <si>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</si>
  <si>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</si>
  <si>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</si>
  <si>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</si>
  <si>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</si>
  <si>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</si>
  <si>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</si>
  <si>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</si>
  <si>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</si>
  <si>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</si>
  <si>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</si>
  <si>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</si>
  <si>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</si>
  <si>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</si>
  <si>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</si>
  <si>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</si>
  <si>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</si>
  <si>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</si>
  <si>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</si>
  <si>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</si>
  <si>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</si>
  <si>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</si>
  <si>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</si>
  <si>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</si>
  <si>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</si>
  <si>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</si>
  <si>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</si>
  <si>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</si>
  <si>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</si>
  <si>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</si>
  <si>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</si>
  <si>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</si>
  <si>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</si>
  <si>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</si>
  <si>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</si>
  <si>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</si>
  <si>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</si>
  <si>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</si>
  <si>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</si>
  <si>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</si>
  <si>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</si>
  <si>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</si>
  <si>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</si>
  <si>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</si>
  <si>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</si>
  <si>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</si>
  <si>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</si>
  <si>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</si>
  <si>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</si>
  <si>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</si>
  <si>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</si>
  <si>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</si>
  <si>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</si>
  <si>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</si>
  <si>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</si>
  <si>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</si>
  <si>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</si>
  <si>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</si>
  <si>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</si>
  <si>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</si>
  <si>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</si>
  <si>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</si>
  <si>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</si>
  <si>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</si>
  <si>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</si>
  <si>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</si>
  <si>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</si>
  <si>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</si>
  <si>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</si>
  <si>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</si>
  <si>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</si>
  <si>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</si>
  <si>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</si>
  <si>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</si>
  <si>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</si>
  <si>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</si>
  <si>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</si>
  <si>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</si>
  <si>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</si>
  <si>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</si>
  <si>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</si>
  <si>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</si>
  <si>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</si>
  <si>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</si>
  <si>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</si>
  <si>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</si>
  <si>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</si>
  <si>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</si>
  <si>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</si>
  <si>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</si>
  <si>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</si>
  <si>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</si>
  <si>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</si>
  <si>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</si>
  <si>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</si>
  <si>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</si>
  <si>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</si>
  <si>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</si>
  <si>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</si>
  <si>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</si>
  <si>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</si>
  <si>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</si>
  <si>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</si>
  <si>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</si>
  <si>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</si>
  <si>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</si>
  <si>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</si>
  <si>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</si>
  <si>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</si>
  <si>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</si>
  <si>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</si>
  <si>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</si>
  <si>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</si>
  <si>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</si>
  <si>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</si>
  <si>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</si>
  <si>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</si>
  <si>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</si>
  <si>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</si>
  <si>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</si>
  <si>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</si>
  <si>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</si>
  <si>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</si>
  <si>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</si>
  <si>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</si>
  <si>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</si>
  <si>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</si>
  <si>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</si>
  <si>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</si>
  <si>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</si>
  <si>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</si>
  <si>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</si>
  <si>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</si>
  <si>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</si>
  <si>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</si>
  <si>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</si>
  <si>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</si>
  <si>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</si>
  <si>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</si>
  <si>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</si>
  <si>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</si>
  <si>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</si>
  <si>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</si>
  <si>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</si>
  <si>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</si>
  <si>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</si>
  <si>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</si>
  <si>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</si>
  <si>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</si>
  <si>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</si>
  <si>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</si>
  <si>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</si>
  <si>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</si>
  <si>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</si>
  <si>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</si>
  <si>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</si>
  <si>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</si>
  <si>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</si>
  <si>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</si>
  <si>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</si>
  <si>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</si>
  <si>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</si>
  <si>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</si>
  <si>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</si>
  <si>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</si>
  <si>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</si>
  <si>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</si>
  <si>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</si>
  <si>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</si>
  <si>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</si>
  <si>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</si>
  <si>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</si>
  <si>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</si>
  <si>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</si>
  <si>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</si>
  <si>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</si>
  <si>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</si>
  <si>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</si>
  <si>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</si>
  <si>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</si>
  <si>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</si>
  <si>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</si>
  <si>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</si>
  <si>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</si>
  <si>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</si>
  <si>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</si>
  <si>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</si>
  <si>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</si>
  <si>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</si>
  <si>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</si>
  <si>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</si>
  <si>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</si>
  <si>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</si>
  <si>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</si>
  <si>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</si>
  <si>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</si>
  <si>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</si>
  <si>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</si>
  <si>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</si>
  <si>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</si>
  <si>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</si>
  <si>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</si>
  <si>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</si>
  <si>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</si>
  <si>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</si>
  <si>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</si>
  <si>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</si>
  <si>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</si>
  <si>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</si>
  <si>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</si>
  <si>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</si>
  <si>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</si>
  <si>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</si>
  <si>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</si>
  <si>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</si>
  <si>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</si>
  <si>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</si>
  <si>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</si>
  <si>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</si>
  <si>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</si>
  <si>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</si>
  <si>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</si>
  <si>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</si>
  <si>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</si>
  <si>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</si>
  <si>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</si>
  <si>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</si>
  <si>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</si>
  <si>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</si>
  <si>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</si>
  <si>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</si>
  <si>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</si>
  <si>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</si>
  <si>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</si>
  <si>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</si>
  <si>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</si>
  <si>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</si>
  <si>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</si>
  <si>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</si>
  <si>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</si>
  <si>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</si>
  <si>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</si>
  <si>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</si>
  <si>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</si>
  <si>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</si>
  <si>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</si>
  <si>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</si>
  <si>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</si>
  <si>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</si>
  <si>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</si>
  <si>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</si>
  <si>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</si>
  <si>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</si>
  <si>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</si>
  <si>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</si>
  <si>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</si>
  <si>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</si>
  <si>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</si>
  <si>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</si>
  <si>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</si>
  <si>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</si>
  <si>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</si>
  <si>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</si>
  <si>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</si>
  <si>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</si>
  <si>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</si>
  <si>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</si>
  <si>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</si>
  <si>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</si>
  <si>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</si>
  <si>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</si>
  <si>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</si>
  <si>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</si>
  <si>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</si>
  <si>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</si>
  <si>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</si>
  <si>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</si>
  <si>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</si>
  <si>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</si>
  <si>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</si>
  <si>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</si>
  <si>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</si>
  <si>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</si>
  <si>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</si>
  <si>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</si>
  <si>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</si>
  <si>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</si>
  <si>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</si>
  <si>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</si>
  <si>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</si>
  <si>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</si>
  <si>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</si>
  <si>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</si>
  <si>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</si>
  <si>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</si>
  <si>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</si>
  <si>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</si>
  <si>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</si>
  <si>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</si>
  <si>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</si>
  <si>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</si>
  <si>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</si>
  <si>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</si>
  <si>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</si>
  <si>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</si>
  <si>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</si>
  <si>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</si>
  <si>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</si>
  <si>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</si>
  <si>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</si>
  <si>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</si>
  <si>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</si>
  <si>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</si>
  <si>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</si>
  <si>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</si>
  <si>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</si>
  <si>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</si>
  <si>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</si>
  <si>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</si>
  <si>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</si>
  <si>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</si>
  <si>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</si>
  <si>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</si>
  <si>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</si>
  <si>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</si>
  <si>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</si>
  <si>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</si>
  <si>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</si>
  <si>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</si>
  <si>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</si>
  <si>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</si>
  <si>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</si>
  <si>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</si>
  <si>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</si>
  <si>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</si>
  <si>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</si>
  <si>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</si>
  <si>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</si>
  <si>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</si>
  <si>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</si>
  <si>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</si>
  <si>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</si>
  <si>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</si>
  <si>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</si>
  <si>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</si>
  <si>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</si>
  <si>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</si>
  <si>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</si>
  <si>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</si>
  <si>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</si>
  <si>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</si>
  <si>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</si>
  <si>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</si>
  <si>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</si>
  <si>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</si>
  <si>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</si>
  <si>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</si>
  <si>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</si>
  <si>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</si>
  <si>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</si>
  <si>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</si>
  <si>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</si>
  <si>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</si>
  <si>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</si>
  <si>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</si>
  <si>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</si>
  <si>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</si>
  <si>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</si>
  <si>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</si>
  <si>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</si>
  <si>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</si>
  <si>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</si>
  <si>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</si>
  <si>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</si>
  <si>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</si>
  <si>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</si>
  <si>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</si>
  <si>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</si>
  <si>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</si>
  <si>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</si>
  <si>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</si>
  <si>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</si>
  <si>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</si>
  <si>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</si>
  <si>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</si>
  <si>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</si>
  <si>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</si>
  <si>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</si>
  <si>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</si>
  <si>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</si>
  <si>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</si>
  <si>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</si>
  <si>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</si>
  <si>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</si>
  <si>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</si>
  <si>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</si>
  <si>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</si>
  <si>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</si>
  <si>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</si>
  <si>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</si>
  <si>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</si>
  <si>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</si>
  <si>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</si>
  <si>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</si>
  <si>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</si>
  <si>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</si>
  <si>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</si>
  <si>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</si>
  <si>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</si>
  <si>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</si>
  <si>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</si>
  <si>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</si>
  <si>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</si>
  <si>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</si>
  <si>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</si>
  <si>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</si>
  <si>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</si>
  <si>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</si>
  <si>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</si>
  <si>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</si>
  <si>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</si>
  <si>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</si>
  <si>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</si>
  <si>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</si>
  <si>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</si>
  <si>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</si>
  <si>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</si>
  <si>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</si>
  <si>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</si>
  <si>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</si>
  <si>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</si>
  <si>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</si>
  <si>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</si>
  <si>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</si>
  <si>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</si>
  <si>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</si>
  <si>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</si>
  <si>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</si>
  <si>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</si>
  <si>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</si>
  <si>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</si>
  <si>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</si>
  <si>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</si>
  <si>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</si>
  <si>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</si>
  <si>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</si>
  <si>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</si>
  <si>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</si>
  <si>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</si>
  <si>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</si>
  <si>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</si>
  <si>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</si>
  <si>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</si>
  <si>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</si>
  <si>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</si>
  <si>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</si>
  <si>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</si>
  <si>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</si>
  <si>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</si>
  <si>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</si>
  <si>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</si>
  <si>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</si>
  <si>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</si>
  <si>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</si>
  <si>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</si>
  <si>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</si>
  <si>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</si>
  <si>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</si>
  <si>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</si>
  <si>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</si>
  <si>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</si>
  <si>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</si>
  <si>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</si>
  <si>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</si>
  <si>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</si>
  <si>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</si>
  <si>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</si>
  <si>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</si>
  <si>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</si>
  <si>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</si>
  <si>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</si>
  <si>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</si>
  <si>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</si>
  <si>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</si>
  <si>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</si>
  <si>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</si>
  <si>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</si>
  <si>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</si>
  <si>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</si>
  <si>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</si>
  <si>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</si>
  <si>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</si>
  <si>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</si>
  <si>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</si>
  <si>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</si>
  <si>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</si>
  <si>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</si>
  <si>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</si>
  <si>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</si>
  <si>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</si>
  <si>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</si>
  <si>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</si>
  <si>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</si>
  <si>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</si>
  <si>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</si>
  <si>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</si>
  <si>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</si>
  <si>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</si>
  <si>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</si>
  <si>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</si>
  <si>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</si>
  <si>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</si>
  <si>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</si>
  <si>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</si>
  <si>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</si>
  <si>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</si>
  <si>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</si>
  <si>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</si>
  <si>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</si>
  <si>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</si>
  <si>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</si>
  <si>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</si>
  <si>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</si>
  <si>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</si>
  <si>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</si>
  <si>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</si>
  <si>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</si>
  <si>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</si>
  <si>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</si>
  <si>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</si>
  <si>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</si>
  <si>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</si>
  <si>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</si>
  <si>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</si>
  <si>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</si>
  <si>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</si>
  <si>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</si>
  <si>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</si>
  <si>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</si>
  <si>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</si>
  <si>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</si>
  <si>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</si>
  <si>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</si>
  <si>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</si>
  <si>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</si>
  <si>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</si>
  <si>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</si>
  <si>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</si>
  <si>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</si>
  <si>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</si>
  <si>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</si>
  <si>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</si>
  <si>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</si>
  <si>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</si>
  <si>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</si>
  <si>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</si>
  <si>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</si>
  <si>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</si>
  <si>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</si>
  <si>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</si>
  <si>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</si>
  <si>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</si>
  <si>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</si>
  <si>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</si>
  <si>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</si>
  <si>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</si>
  <si>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</si>
  <si>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</si>
  <si>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</si>
  <si>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</si>
  <si>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</si>
  <si>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</si>
  <si>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</si>
  <si>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</si>
  <si>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</si>
  <si>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</si>
  <si>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</si>
  <si>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</si>
  <si>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</si>
  <si>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</si>
  <si>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</si>
  <si>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</si>
  <si>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</si>
  <si>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</si>
  <si>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</si>
  <si>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</si>
  <si>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</si>
  <si>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</si>
  <si>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</si>
  <si>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</si>
  <si>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</si>
  <si>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</si>
  <si>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</si>
  <si>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</si>
  <si>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</si>
  <si>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</si>
  <si>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</si>
  <si>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</si>
  <si>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</si>
  <si>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</si>
  <si>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</si>
  <si>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</si>
  <si>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</si>
  <si>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</si>
  <si>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</si>
  <si>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</si>
  <si>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</si>
  <si>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</si>
  <si>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</si>
  <si>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</si>
  <si>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</si>
  <si>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</si>
  <si>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</si>
  <si>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</si>
  <si>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</si>
  <si>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</si>
  <si>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</si>
  <si>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</si>
  <si>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</si>
  <si>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</si>
  <si>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</si>
  <si>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</si>
  <si>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</si>
  <si>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</si>
  <si>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</si>
  <si>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</si>
  <si>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</si>
  <si>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</si>
  <si>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</si>
  <si>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</si>
  <si>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</si>
  <si>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</si>
  <si>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</si>
  <si>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</si>
  <si>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</si>
  <si>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</si>
  <si>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</si>
  <si>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</si>
  <si>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</si>
  <si>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</si>
  <si>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</si>
  <si>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</si>
  <si>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</si>
  <si>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</si>
  <si>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</si>
  <si>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</si>
  <si>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</si>
  <si>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</si>
  <si>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</si>
  <si>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</si>
  <si>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</si>
  <si>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</si>
  <si>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</si>
  <si>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</si>
  <si>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</si>
  <si>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</si>
  <si>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</si>
  <si>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</si>
  <si>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</si>
  <si>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</si>
  <si>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</si>
  <si>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</si>
  <si>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</si>
  <si>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</si>
  <si>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</si>
  <si>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</si>
  <si>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</si>
  <si>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</si>
  <si>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</si>
  <si>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</si>
  <si>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</si>
  <si>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</si>
  <si>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</si>
  <si>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</si>
  <si>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</si>
  <si>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</si>
  <si>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</si>
  <si>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</si>
  <si>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</si>
  <si>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</si>
  <si>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</si>
  <si>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</si>
  <si>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</si>
  <si>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</si>
  <si>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</si>
  <si>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</si>
  <si>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</si>
  <si>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</si>
  <si>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</si>
  <si>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</si>
  <si>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</si>
  <si>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</si>
  <si>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</si>
  <si>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</si>
  <si>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</si>
  <si>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</si>
  <si>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</si>
  <si>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</si>
  <si>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</si>
  <si>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</si>
  <si>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</si>
  <si>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</si>
  <si>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</si>
  <si>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</si>
  <si>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</si>
  <si>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</si>
  <si>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</si>
  <si>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</si>
  <si>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</si>
  <si>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</si>
  <si>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</si>
  <si>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</si>
  <si>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</si>
  <si>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</si>
  <si>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</si>
  <si>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</si>
  <si>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</si>
  <si>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</si>
  <si>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</si>
  <si>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</si>
  <si>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</si>
  <si>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</si>
  <si>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</si>
  <si>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</si>
  <si>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</si>
  <si>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</si>
  <si>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</si>
  <si>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</si>
  <si>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</si>
  <si>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</si>
  <si>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</si>
  <si>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</si>
  <si>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</si>
  <si>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</si>
  <si>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</si>
  <si>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</si>
  <si>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</si>
  <si>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</si>
  <si>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</si>
  <si>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</si>
  <si>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</si>
  <si>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</si>
  <si>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</si>
  <si>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</si>
  <si>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</si>
  <si>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</si>
  <si>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</si>
  <si>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</si>
  <si>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</si>
  <si>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</si>
  <si>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</si>
  <si>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</si>
  <si>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</si>
  <si>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</si>
  <si>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</si>
  <si>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</si>
  <si>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</si>
  <si>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</si>
  <si>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</si>
  <si>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</si>
  <si>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</si>
  <si>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</si>
  <si>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</si>
  <si>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</si>
  <si>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</si>
  <si>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</si>
  <si>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</si>
  <si>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</si>
  <si>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</si>
  <si>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</si>
  <si>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</si>
  <si>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</si>
  <si>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</si>
  <si>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</si>
  <si>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</si>
  <si>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</si>
  <si>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</si>
  <si>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</si>
  <si>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</si>
  <si>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</si>
  <si>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</si>
  <si>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</si>
  <si>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</si>
  <si>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</si>
  <si>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</si>
  <si>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</si>
  <si>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</si>
  <si>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</si>
  <si>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</si>
  <si>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</si>
  <si>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</si>
  <si>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</si>
  <si>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</si>
  <si>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</si>
  <si>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</si>
  <si>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</si>
  <si>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</si>
  <si>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</si>
  <si>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</si>
  <si>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</si>
  <si>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</si>
  <si>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</si>
  <si>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</si>
  <si>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</si>
  <si>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</si>
  <si>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</si>
  <si>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</si>
  <si>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</si>
  <si>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</si>
  <si>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</si>
  <si>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</si>
  <si>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</si>
  <si>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</si>
  <si>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</si>
  <si>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</si>
  <si>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</si>
  <si>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</si>
  <si>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</si>
  <si>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</si>
  <si>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</si>
  <si>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</si>
  <si>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</si>
  <si>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</si>
  <si>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</si>
  <si>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</si>
  <si>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</si>
  <si>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</si>
  <si>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</si>
  <si>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</si>
  <si>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</si>
  <si>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</si>
  <si>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</si>
  <si>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</si>
  <si>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</si>
  <si>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</si>
  <si>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</si>
  <si>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</si>
  <si>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</si>
  <si>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</si>
  <si>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</si>
  <si>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</si>
  <si>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</si>
  <si>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</si>
  <si>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</si>
  <si>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</si>
  <si>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</si>
  <si>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</si>
  <si>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</si>
  <si>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</si>
  <si>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</si>
  <si>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</si>
  <si>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</si>
  <si>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</si>
  <si>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</si>
  <si>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</si>
  <si>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</si>
  <si>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</si>
  <si>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</si>
  <si>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</si>
  <si>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</si>
  <si>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</si>
  <si>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</si>
  <si>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</si>
  <si>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</si>
  <si>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</si>
  <si>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</si>
  <si>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</si>
  <si>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</si>
  <si>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</si>
  <si>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</si>
  <si>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</si>
  <si>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</si>
  <si>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</si>
  <si>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</si>
  <si>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</si>
  <si>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</si>
  <si>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</si>
  <si>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</si>
  <si>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</si>
  <si>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</si>
  <si>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</si>
  <si>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</si>
  <si>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</si>
  <si>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</si>
  <si>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</si>
  <si>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</si>
  <si>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</si>
  <si>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</si>
  <si>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</si>
  <si>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</si>
  <si>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</si>
  <si>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</si>
  <si>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</si>
  <si>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</si>
  <si>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</si>
  <si>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</si>
  <si>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</si>
  <si>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</si>
  <si>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</si>
  <si>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</si>
  <si>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</si>
  <si>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</si>
  <si>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</si>
  <si>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</si>
  <si>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</si>
  <si>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</si>
  <si>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</si>
  <si>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</si>
  <si>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</si>
  <si>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</si>
  <si>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</si>
  <si>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</si>
  <si>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</si>
  <si>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</si>
  <si>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</si>
  <si>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</si>
  <si>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</si>
  <si>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</si>
  <si>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</si>
  <si>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</si>
  <si>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</si>
  <si>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</si>
  <si>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</si>
  <si>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</si>
  <si>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</si>
  <si>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</si>
  <si>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</si>
  <si>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</si>
  <si>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</si>
  <si>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</si>
  <si>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</si>
  <si>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</si>
  <si>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</si>
  <si>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</si>
  <si>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</si>
  <si>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</si>
  <si>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</si>
  <si>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</si>
  <si>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</si>
  <si>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</si>
  <si>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</si>
  <si>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</si>
  <si>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</si>
  <si>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</si>
  <si>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</si>
  <si>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</si>
  <si>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</si>
  <si>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</si>
  <si>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</si>
  <si>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</si>
  <si>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</si>
  <si>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</si>
  <si>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</si>
  <si>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</si>
  <si>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</si>
  <si>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</si>
  <si>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</si>
  <si>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</si>
  <si>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</si>
  <si>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</si>
  <si>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</si>
  <si>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</si>
  <si>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</si>
  <si>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</si>
  <si>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</si>
  <si>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</si>
  <si>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</si>
  <si>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</si>
  <si>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</si>
  <si>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</si>
  <si>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</si>
  <si>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</si>
  <si>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</si>
  <si>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</si>
  <si>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</si>
  <si>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</si>
  <si>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</si>
  <si>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</si>
  <si>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</si>
  <si>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</si>
  <si>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</si>
  <si>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</si>
  <si>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</si>
  <si>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</si>
  <si>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</si>
  <si>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</si>
  <si>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</si>
  <si>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</si>
  <si>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</si>
  <si>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</si>
  <si>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</si>
  <si>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</si>
  <si>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</si>
  <si>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</si>
  <si>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</si>
  <si>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</si>
  <si>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</si>
  <si>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</si>
  <si>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</si>
  <si>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</si>
  <si>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</si>
  <si>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</si>
  <si>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</si>
  <si>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</si>
  <si>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</si>
  <si>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</si>
  <si>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</si>
  <si>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</si>
  <si>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</si>
  <si>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</si>
  <si>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</si>
  <si>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</si>
  <si>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</si>
  <si>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</si>
  <si>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</si>
  <si>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</si>
  <si>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</si>
  <si>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</si>
  <si>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</si>
  <si>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</si>
  <si>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</si>
  <si>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</si>
  <si>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</si>
  <si>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</si>
  <si>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</si>
  <si>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</si>
  <si>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</si>
  <si>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</si>
  <si>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</si>
  <si>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</si>
  <si>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</si>
  <si>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</si>
  <si>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</si>
  <si>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</si>
  <si>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</si>
  <si>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</si>
  <si>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</si>
  <si>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</si>
  <si>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</si>
  <si>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</si>
  <si>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</si>
  <si>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</si>
  <si>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</si>
  <si>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</si>
  <si>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</si>
  <si>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</si>
  <si>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</si>
  <si>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</si>
  <si>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</si>
  <si>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</si>
  <si>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</si>
  <si>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</si>
  <si>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</si>
  <si>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</si>
  <si>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</si>
  <si>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</si>
  <si>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</si>
  <si>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</si>
  <si>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</si>
  <si>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</si>
  <si>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</si>
  <si>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</si>
  <si>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</si>
  <si>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</si>
  <si>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</si>
  <si>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</si>
  <si>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</si>
  <si>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</si>
  <si>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</si>
  <si>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</si>
  <si>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</si>
  <si>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</si>
  <si>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</si>
  <si>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</si>
  <si>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</si>
  <si>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</si>
  <si>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</si>
  <si>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</si>
  <si>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</si>
  <si>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</si>
  <si>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</si>
  <si>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</si>
  <si>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</si>
  <si>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</si>
  <si>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</si>
  <si>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</si>
  <si>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</si>
  <si>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</si>
  <si>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</si>
  <si>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</si>
  <si>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</si>
  <si>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</si>
  <si>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</si>
  <si>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</si>
  <si>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</si>
  <si>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</si>
  <si>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</si>
  <si>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</si>
  <si>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</si>
  <si>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</si>
  <si>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</si>
  <si>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</si>
  <si>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</si>
  <si>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</si>
  <si>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</si>
  <si>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</si>
  <si>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</si>
  <si>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</si>
  <si>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</si>
  <si>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</si>
  <si>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</si>
  <si>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</si>
  <si>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</si>
  <si>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</si>
  <si>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</si>
  <si>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</si>
  <si>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</si>
  <si>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</si>
  <si>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</si>
  <si>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</si>
  <si>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</si>
  <si>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</si>
  <si>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</si>
  <si>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</si>
  <si>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</si>
  <si>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</si>
  <si>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</si>
  <si>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</si>
  <si>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</si>
  <si>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</si>
  <si>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</si>
  <si>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</si>
  <si>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</si>
  <si>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</si>
  <si>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</si>
  <si>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</si>
  <si>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</si>
  <si>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</si>
  <si>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</si>
  <si>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</si>
  <si>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</si>
  <si>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</si>
  <si>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</si>
  <si>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</si>
  <si>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</si>
  <si>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</si>
  <si>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</si>
  <si>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</si>
  <si>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</si>
  <si>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</si>
  <si>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</si>
  <si>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</si>
  <si>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</si>
  <si>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</si>
  <si>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</si>
  <si>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</si>
  <si>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</si>
  <si>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</si>
  <si>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</si>
  <si>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</si>
  <si>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</si>
  <si>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</si>
  <si>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</si>
  <si>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</si>
  <si>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</si>
  <si>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</si>
  <si>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</si>
  <si>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</si>
  <si>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</si>
  <si>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</si>
  <si>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</si>
  <si>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</si>
  <si>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</si>
  <si>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</si>
  <si>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</si>
  <si>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</si>
  <si>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</si>
  <si>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</si>
  <si>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</si>
  <si>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</si>
  <si>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</si>
  <si>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</si>
  <si>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</si>
  <si>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</si>
  <si>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</si>
  <si>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</si>
  <si>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</si>
  <si>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</si>
  <si>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</si>
  <si>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</si>
  <si>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</si>
  <si>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</si>
  <si>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</si>
  <si>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</si>
  <si>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</si>
  <si>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</si>
  <si>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</si>
  <si>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</si>
  <si>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</si>
  <si>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</si>
  <si>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</si>
  <si>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</si>
  <si>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</si>
  <si>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</si>
  <si>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</si>
  <si>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</si>
  <si>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</si>
  <si>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</si>
  <si>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</si>
  <si>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</si>
  <si>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</si>
  <si>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</si>
  <si>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</si>
  <si>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</si>
  <si>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</si>
  <si>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</si>
  <si>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</si>
  <si>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</si>
  <si>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</si>
  <si>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</si>
  <si>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</si>
  <si>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</si>
  <si>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</si>
  <si>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</si>
  <si>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</si>
  <si>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</si>
  <si>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</si>
  <si>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</si>
  <si>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</si>
  <si>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</si>
  <si>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</si>
  <si>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</si>
  <si>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</si>
  <si>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</si>
  <si>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</si>
  <si>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</si>
  <si>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</si>
  <si>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</si>
  <si>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</si>
  <si>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</si>
  <si>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</si>
  <si>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</si>
  <si>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</si>
  <si>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</si>
  <si>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</si>
  <si>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</si>
  <si>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</si>
  <si>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</si>
  <si>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</si>
  <si>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</si>
  <si>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</si>
  <si>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</si>
  <si>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</si>
  <si>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</si>
  <si>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</si>
  <si>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</si>
  <si>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</si>
  <si>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</si>
  <si>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</si>
  <si>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</si>
  <si>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</si>
  <si>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</si>
  <si>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</si>
  <si>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</si>
  <si>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</si>
  <si>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</si>
  <si>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</si>
  <si>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</si>
  <si>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</si>
  <si>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</si>
  <si>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</si>
  <si>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</si>
  <si>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</si>
  <si>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</si>
  <si>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</si>
  <si>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</si>
  <si>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</si>
  <si>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</si>
  <si>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</si>
  <si>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</si>
  <si>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</si>
  <si>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</si>
  <si>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</si>
  <si>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</si>
  <si>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</si>
  <si>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</si>
  <si>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</si>
  <si>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</si>
  <si>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</si>
  <si>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</si>
  <si>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</si>
  <si>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</si>
  <si>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</si>
  <si>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</si>
  <si>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</si>
  <si>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</si>
  <si>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</si>
  <si>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</si>
  <si>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</si>
  <si>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</si>
  <si>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</si>
  <si>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</si>
  <si>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</si>
  <si>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</si>
  <si>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</si>
  <si>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</si>
  <si>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</si>
  <si>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</si>
  <si>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</si>
  <si>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</si>
  <si>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</si>
  <si>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</si>
  <si>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</si>
  <si>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</si>
  <si>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</si>
  <si>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</si>
  <si>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</si>
  <si>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</si>
  <si>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</si>
  <si>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</si>
  <si>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</si>
  <si>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</si>
  <si>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</si>
  <si>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</si>
  <si>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</si>
  <si>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</si>
  <si>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</si>
  <si>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</si>
  <si>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</si>
  <si>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</si>
  <si>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</si>
  <si>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</si>
  <si>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</si>
  <si>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</si>
  <si>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</si>
  <si>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</si>
  <si>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</si>
  <si>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</si>
  <si>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</si>
  <si>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</si>
  <si>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</si>
  <si>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</si>
  <si>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</si>
  <si>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</si>
  <si>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</si>
  <si>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</si>
  <si>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</si>
  <si>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</si>
  <si>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</si>
  <si>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</si>
  <si>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</si>
  <si>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</si>
  <si>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</si>
  <si>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</si>
  <si>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</si>
  <si>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</si>
  <si>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</si>
  <si>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</si>
  <si>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</si>
  <si>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</si>
  <si>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</si>
  <si>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</si>
  <si>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</si>
  <si>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</si>
  <si>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</si>
  <si>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</si>
  <si>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</si>
  <si>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</si>
  <si>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</si>
  <si>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</si>
  <si>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</si>
  <si>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</si>
  <si>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</si>
  <si>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</si>
  <si>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</si>
  <si>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</si>
  <si>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</si>
  <si>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</si>
  <si>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</si>
  <si>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</si>
  <si>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</si>
  <si>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</si>
  <si>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</si>
  <si>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</si>
  <si>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</si>
  <si>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</si>
  <si>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</si>
  <si>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</si>
  <si>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</si>
  <si>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</si>
  <si>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</si>
  <si>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</si>
  <si>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</si>
  <si>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</si>
  <si>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</si>
  <si>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</si>
  <si>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</si>
  <si>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</si>
  <si>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</si>
  <si>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</si>
  <si>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</si>
  <si>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</si>
  <si>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</si>
  <si>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</si>
  <si>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</si>
  <si>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</si>
  <si>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</si>
  <si>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</si>
  <si>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</si>
  <si>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</si>
  <si>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</si>
  <si>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</si>
  <si>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</si>
  <si>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</si>
  <si>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</si>
  <si>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</si>
  <si>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</si>
  <si>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</si>
  <si>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</si>
  <si>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</si>
  <si>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</si>
  <si>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</si>
  <si>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</si>
  <si>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</si>
  <si>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</si>
  <si>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</si>
  <si>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</si>
  <si>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</si>
  <si>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</si>
  <si>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</si>
  <si>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</si>
  <si>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</si>
  <si>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</si>
  <si>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</si>
  <si>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</si>
  <si>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</si>
  <si>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</si>
  <si>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</si>
  <si>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</si>
  <si>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</si>
  <si>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</si>
  <si>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</si>
  <si>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</si>
  <si>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</si>
  <si>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</si>
  <si>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</si>
  <si>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</si>
  <si>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</si>
  <si>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</si>
  <si>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</si>
  <si>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</si>
  <si>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</si>
  <si>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</si>
  <si>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</si>
  <si>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</si>
  <si>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</si>
  <si>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</si>
  <si>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</si>
  <si>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</si>
  <si>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</si>
  <si>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</si>
  <si>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</si>
  <si>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</si>
  <si>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</si>
  <si>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</si>
  <si>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</si>
  <si>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</si>
  <si>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</si>
  <si>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</si>
  <si>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</si>
  <si>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</si>
  <si>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</si>
  <si>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</si>
  <si>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</si>
  <si>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</si>
  <si>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</si>
  <si>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</si>
  <si>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</si>
  <si>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</si>
  <si>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</si>
  <si>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</si>
  <si>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</si>
  <si>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</si>
  <si>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</si>
  <si>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</si>
  <si>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</si>
  <si>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</si>
  <si>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</si>
  <si>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</si>
  <si>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</si>
  <si>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</si>
  <si>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</si>
  <si>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</si>
  <si>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</si>
  <si>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</si>
  <si>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</si>
  <si>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</si>
  <si>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</si>
  <si>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</si>
  <si>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</si>
  <si>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</si>
  <si>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</si>
  <si>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</si>
  <si>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</si>
  <si>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</si>
  <si>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</si>
  <si>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</si>
  <si>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</si>
  <si>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</si>
  <si>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</si>
  <si>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</si>
  <si>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</si>
  <si>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</si>
  <si>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</si>
  <si>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</si>
  <si>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</si>
  <si>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</si>
  <si>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</si>
  <si>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</si>
  <si>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</si>
  <si>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</si>
  <si>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</si>
  <si>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</si>
  <si>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</si>
  <si>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</si>
  <si>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</si>
  <si>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</si>
  <si>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</si>
  <si>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</si>
  <si>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</si>
  <si>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</si>
  <si>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</si>
  <si>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</si>
  <si>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</si>
  <si>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</si>
  <si>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</si>
  <si>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</si>
  <si>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</si>
  <si>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</si>
  <si>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</si>
  <si>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</si>
  <si>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</si>
  <si>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</si>
  <si>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</si>
  <si>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</si>
  <si>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</si>
  <si>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</si>
  <si>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</si>
  <si>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</si>
  <si>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</si>
  <si>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</si>
  <si>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</si>
  <si>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</si>
  <si>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</si>
  <si>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</si>
  <si>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</si>
  <si>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</si>
  <si>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</si>
  <si>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</si>
  <si>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</si>
  <si>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</si>
  <si>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</si>
  <si>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</si>
  <si>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</si>
  <si>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</si>
  <si>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</si>
  <si>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</si>
  <si>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</si>
  <si>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</si>
  <si>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</si>
  <si>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</si>
  <si>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</si>
  <si>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</si>
  <si>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</si>
  <si>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</si>
  <si>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</si>
  <si>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</si>
  <si>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</si>
  <si>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</si>
  <si>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</si>
  <si>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</si>
  <si>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</si>
  <si>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</si>
  <si>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</si>
  <si>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</si>
  <si>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</si>
  <si>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</si>
  <si>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</si>
  <si>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</si>
  <si>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</si>
  <si>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</si>
  <si>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</si>
  <si>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</si>
  <si>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</si>
  <si>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</si>
  <si>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</si>
  <si>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</si>
  <si>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</si>
  <si>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</si>
  <si>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</si>
  <si>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</si>
  <si>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</si>
  <si>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</si>
  <si>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</si>
  <si>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</si>
  <si>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</si>
  <si>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</si>
  <si>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</si>
  <si>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</si>
  <si>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</si>
  <si>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</si>
  <si>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</si>
  <si>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</si>
  <si>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</si>
  <si>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</si>
  <si>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</si>
  <si>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</si>
  <si>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</si>
  <si>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</si>
  <si>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</si>
  <si>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</si>
  <si>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</si>
  <si>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</si>
  <si>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</si>
  <si>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</si>
  <si>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</si>
  <si>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</si>
  <si>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</si>
  <si>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</si>
  <si>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</si>
  <si>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</si>
  <si>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</si>
  <si>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</si>
  <si>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</si>
  <si>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</si>
  <si>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</si>
  <si>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</si>
  <si>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</si>
  <si>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</si>
  <si>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</si>
  <si>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</si>
  <si>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</si>
  <si>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</si>
  <si>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</si>
  <si>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</si>
  <si>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</si>
  <si>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</si>
  <si>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</si>
  <si>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</si>
  <si>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</si>
  <si>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</si>
  <si>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</si>
  <si>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</si>
  <si>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</si>
  <si>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</si>
  <si>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</si>
  <si>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</si>
  <si>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</si>
  <si>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</si>
  <si>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</si>
  <si>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</si>
  <si>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</si>
  <si>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</si>
  <si>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</si>
  <si>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</si>
  <si>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</si>
  <si>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</si>
  <si>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</si>
  <si>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</si>
  <si>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</si>
  <si>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</si>
  <si>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</si>
  <si>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</si>
  <si>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</si>
  <si>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</si>
  <si>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</si>
  <si>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</si>
  <si>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</si>
  <si>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</si>
  <si>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</si>
  <si>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</si>
  <si>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</si>
  <si>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</si>
  <si>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</si>
  <si>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</si>
  <si>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</si>
  <si>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</si>
  <si>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</si>
  <si>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</si>
  <si>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</si>
  <si>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</si>
  <si>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</si>
  <si>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</si>
  <si>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</si>
  <si>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</si>
  <si>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</si>
  <si>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</si>
  <si>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</si>
  <si>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</si>
  <si>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</si>
  <si>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</si>
  <si>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</si>
  <si>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</si>
  <si>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</si>
  <si>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</si>
  <si>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</si>
  <si>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</si>
  <si>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</si>
  <si>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</si>
  <si>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</si>
  <si>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</si>
  <si>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</si>
  <si>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</si>
  <si>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</si>
  <si>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</si>
  <si>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</si>
  <si>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</si>
  <si>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</si>
  <si>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</si>
  <si>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</si>
  <si>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</si>
  <si>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</si>
  <si>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</si>
  <si>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</si>
  <si>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</si>
  <si>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</si>
  <si>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</si>
  <si>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</si>
  <si>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</si>
  <si>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</si>
  <si>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</si>
  <si>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</si>
  <si>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</si>
  <si>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</si>
  <si>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</si>
  <si>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</si>
  <si>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</si>
  <si>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</si>
  <si>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</si>
  <si>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</si>
  <si>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</si>
  <si>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</si>
  <si>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</si>
  <si>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</si>
  <si>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</si>
  <si>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</si>
  <si>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</si>
  <si>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</si>
  <si>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</si>
  <si>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</si>
  <si>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</si>
  <si>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</si>
  <si>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</si>
  <si>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</si>
  <si>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</si>
  <si>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</si>
  <si>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</si>
  <si>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</si>
  <si>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</si>
  <si>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</si>
  <si>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</si>
  <si>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</si>
  <si>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</si>
  <si>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</si>
  <si>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</si>
  <si>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</si>
  <si>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</si>
  <si>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</si>
  <si>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</si>
  <si>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</si>
  <si>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</si>
  <si>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</si>
  <si>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</si>
  <si>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</si>
  <si>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</si>
  <si>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</si>
  <si>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</si>
  <si>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</si>
  <si>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</si>
  <si>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</si>
  <si>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</si>
  <si>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</si>
  <si>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</si>
  <si>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</si>
  <si>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</si>
  <si>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</si>
  <si>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</si>
  <si>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</si>
  <si>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</si>
  <si>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</si>
  <si>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</si>
  <si>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</si>
  <si>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</si>
  <si>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</si>
  <si>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</si>
  <si>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</si>
  <si>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</si>
  <si>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</si>
  <si>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</si>
  <si>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</si>
  <si>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</si>
  <si>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</si>
  <si>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</si>
  <si>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</si>
  <si>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</si>
  <si>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</si>
  <si>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</si>
  <si>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</si>
  <si>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</si>
  <si>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</si>
  <si>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</si>
  <si>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</si>
  <si>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</si>
  <si>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</si>
  <si>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</si>
  <si>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</si>
  <si>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</si>
  <si>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</si>
  <si>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</si>
  <si>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</si>
  <si>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</si>
  <si>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</si>
  <si>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</si>
  <si>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</si>
  <si>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</si>
  <si>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</si>
  <si>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</si>
  <si>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</si>
  <si>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</si>
  <si>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</si>
  <si>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</si>
  <si>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</si>
  <si>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</si>
  <si>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</si>
  <si>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</si>
  <si>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</si>
  <si>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</si>
  <si>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</si>
  <si>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</si>
  <si>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</si>
  <si>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</si>
  <si>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</si>
  <si>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</si>
  <si>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</si>
  <si>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</si>
  <si>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</si>
  <si>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</si>
  <si>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</si>
  <si>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</si>
  <si>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</si>
  <si>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</si>
  <si>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</si>
  <si>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</si>
  <si>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</si>
  <si>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</si>
  <si>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</si>
  <si>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</si>
  <si>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</si>
  <si>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</si>
  <si>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</si>
  <si>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</si>
  <si>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</si>
  <si>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</si>
  <si>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</si>
  <si>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</si>
  <si>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</si>
  <si>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</si>
  <si>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</si>
  <si>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</si>
  <si>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</si>
  <si>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</si>
  <si>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</si>
  <si>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</si>
  <si>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</si>
  <si>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</si>
  <si>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</si>
  <si>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</si>
  <si>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</si>
  <si>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</si>
  <si>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</si>
  <si>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</si>
  <si>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</si>
  <si>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</si>
  <si>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</si>
  <si>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</si>
  <si>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</si>
  <si>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</si>
  <si>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</si>
  <si>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</si>
  <si>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</si>
  <si>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</si>
  <si>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</si>
  <si>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</si>
  <si>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</si>
  <si>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</si>
  <si>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</si>
  <si>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</si>
  <si>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</si>
  <si>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</si>
  <si>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</si>
  <si>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</si>
  <si>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</si>
  <si>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</si>
  <si>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</si>
  <si>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</si>
  <si>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</si>
  <si>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</si>
  <si>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</si>
  <si>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</si>
  <si>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</si>
  <si>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</si>
  <si>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</si>
  <si>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</si>
  <si>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</si>
  <si>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</si>
  <si>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</si>
  <si>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</si>
  <si>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</si>
  <si>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</si>
  <si>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</si>
  <si>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</si>
  <si>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</si>
  <si>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</si>
  <si>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</si>
  <si>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</si>
  <si>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</si>
  <si>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</si>
  <si>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</si>
  <si>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</si>
  <si>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</si>
  <si>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</si>
  <si>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</si>
  <si>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</si>
  <si>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</si>
  <si>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</si>
  <si>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</si>
  <si>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</si>
  <si>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</si>
  <si>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</si>
  <si>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</si>
  <si>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</si>
  <si>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</si>
  <si>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</si>
  <si>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</si>
  <si>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</si>
  <si>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</si>
  <si>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</si>
  <si>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</si>
  <si>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</si>
  <si>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</si>
  <si>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</si>
  <si>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</si>
  <si>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</si>
  <si>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</si>
  <si>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</si>
  <si>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</si>
  <si>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</si>
  <si>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</si>
  <si>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</si>
  <si>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</si>
  <si>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</si>
  <si>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</si>
  <si>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</si>
  <si>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</si>
  <si>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</si>
  <si>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</si>
  <si>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</si>
  <si>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</si>
  <si>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</si>
  <si>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</si>
  <si>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</si>
  <si>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</si>
  <si>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</si>
  <si>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</si>
  <si>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</si>
  <si>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</si>
  <si>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</si>
  <si>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</si>
  <si>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</si>
  <si>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</si>
  <si>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</si>
  <si>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</si>
  <si>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</si>
  <si>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</si>
  <si>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</si>
  <si>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</si>
  <si>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</si>
  <si>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</si>
  <si>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</si>
  <si>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</si>
  <si>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</si>
  <si>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</si>
  <si>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</si>
  <si>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</si>
  <si>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</si>
  <si>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</si>
  <si>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</si>
  <si>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</si>
  <si>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</si>
  <si>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</si>
  <si>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</si>
  <si>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</si>
  <si>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</si>
  <si>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</si>
  <si>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</si>
  <si>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</si>
  <si>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</si>
  <si>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</si>
  <si>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</si>
  <si>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</si>
  <si>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</si>
  <si>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</si>
  <si>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</si>
  <si>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</si>
  <si>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</si>
  <si>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</si>
  <si>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</si>
  <si>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</si>
  <si>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</si>
  <si>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</si>
  <si>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</si>
  <si>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</si>
  <si>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</si>
  <si>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</si>
  <si>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</si>
  <si>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</si>
  <si>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</si>
  <si>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</si>
  <si>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</si>
  <si>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</si>
  <si>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</si>
  <si>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</si>
  <si>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</si>
  <si>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</si>
  <si>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</si>
  <si>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</si>
  <si>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</si>
  <si>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</si>
  <si>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</si>
  <si>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</si>
  <si>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</si>
  <si>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</si>
  <si>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</si>
  <si>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</si>
  <si>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</si>
  <si>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</si>
  <si>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</si>
  <si>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</si>
  <si>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</si>
  <si>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</si>
  <si>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</si>
  <si>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</si>
  <si>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</si>
  <si>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</si>
  <si>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</si>
  <si>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</si>
  <si>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</si>
  <si>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</si>
  <si>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</si>
  <si>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</si>
  <si>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</si>
  <si>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</si>
  <si>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</si>
  <si>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</si>
  <si>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</si>
  <si>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</si>
  <si>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</si>
  <si>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</si>
  <si>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</si>
  <si>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</si>
  <si>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</si>
  <si>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</si>
  <si>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</si>
  <si>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</si>
  <si>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</si>
  <si>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</si>
  <si>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</si>
  <si>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</si>
  <si>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</si>
  <si>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</si>
  <si>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</si>
  <si>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</si>
  <si>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</si>
  <si>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</si>
  <si>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</si>
  <si>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</si>
  <si>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</si>
  <si>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</si>
  <si>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</si>
  <si>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</si>
  <si>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</si>
  <si>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</si>
  <si>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</si>
  <si>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</si>
  <si>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</si>
  <si>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</si>
  <si>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</si>
  <si>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</si>
  <si>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</si>
  <si>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</si>
  <si>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</si>
  <si>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</si>
  <si>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</si>
  <si>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</si>
  <si>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</si>
  <si>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</si>
  <si>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</si>
  <si>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</si>
  <si>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</si>
  <si>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</si>
  <si>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</si>
  <si>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</si>
  <si>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</si>
  <si>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</si>
  <si>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</si>
  <si>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</si>
  <si>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</si>
  <si>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</si>
  <si>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</si>
  <si>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</si>
  <si>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</si>
  <si>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</si>
  <si>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</si>
  <si>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</si>
  <si>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</si>
  <si>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</si>
  <si>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</si>
  <si>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</si>
  <si>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</si>
  <si>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</si>
  <si>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</si>
  <si>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</si>
  <si>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</si>
  <si>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</si>
  <si>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</si>
  <si>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</si>
  <si>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</si>
  <si>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</si>
  <si>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</si>
  <si>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</si>
  <si>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</si>
  <si>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</si>
  <si>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</si>
  <si>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</si>
  <si>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</si>
  <si>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</si>
  <si>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</si>
  <si>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</si>
  <si>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</si>
  <si>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</si>
  <si>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</si>
  <si>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</si>
  <si>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</si>
  <si>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</si>
  <si>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</si>
  <si>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</si>
  <si>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</si>
  <si>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</si>
  <si>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</si>
  <si>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</si>
  <si>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</si>
  <si>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</si>
  <si>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</si>
  <si>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</si>
  <si>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</si>
  <si>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</si>
  <si>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</si>
  <si>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</si>
  <si>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</si>
  <si>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</si>
  <si>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</si>
  <si>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</si>
  <si>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</si>
  <si>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</si>
  <si>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</si>
  <si>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</si>
  <si>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</si>
  <si>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</si>
  <si>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</si>
  <si>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</si>
  <si>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</si>
  <si>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</si>
  <si>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</si>
  <si>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</si>
  <si>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</si>
  <si>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</si>
  <si>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</si>
  <si>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</si>
  <si>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</si>
  <si>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</si>
  <si>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</si>
  <si>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</si>
  <si>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</si>
  <si>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</si>
  <si>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</si>
  <si>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</si>
  <si>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</si>
  <si>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</si>
  <si>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</si>
  <si>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</si>
  <si>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</si>
  <si>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</si>
  <si>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</si>
  <si>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</si>
  <si>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</si>
  <si>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</si>
  <si>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</si>
  <si>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</si>
  <si>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</si>
  <si>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</si>
  <si>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</si>
  <si>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</si>
  <si>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</si>
  <si>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</si>
  <si>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</si>
  <si>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</si>
  <si>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</si>
  <si>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</si>
  <si>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</si>
  <si>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</si>
  <si>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</si>
  <si>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</si>
  <si>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</si>
  <si>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</si>
  <si>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</si>
  <si>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</si>
  <si>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</si>
  <si>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</si>
  <si>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</si>
  <si>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</si>
  <si>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</si>
  <si>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</si>
  <si>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</si>
  <si>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</si>
  <si>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</si>
  <si>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</si>
  <si>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</si>
  <si>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</si>
  <si>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</si>
  <si>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</si>
  <si>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</si>
  <si>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</si>
  <si>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</si>
  <si>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</si>
  <si>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</si>
  <si>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</si>
  <si>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</si>
  <si>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</si>
  <si>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</si>
  <si>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</si>
  <si>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</si>
  <si>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</si>
  <si>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</si>
  <si>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</si>
  <si>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</si>
  <si>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</si>
  <si>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</si>
  <si>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</si>
  <si>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</si>
  <si>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</si>
  <si>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</si>
  <si>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</si>
  <si>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</si>
  <si>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</si>
  <si>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</si>
  <si>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</si>
  <si>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</si>
  <si>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</si>
  <si>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</si>
  <si>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</si>
  <si>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</si>
  <si>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</si>
  <si>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</si>
  <si>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</si>
  <si>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</si>
  <si>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</si>
  <si>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</si>
  <si>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</si>
  <si>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</si>
  <si>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</si>
  <si>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</si>
  <si>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</si>
  <si>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</si>
  <si>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</si>
  <si>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</si>
  <si>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</si>
  <si>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</si>
  <si>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</si>
  <si>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</si>
  <si>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</si>
  <si>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</si>
  <si>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</si>
  <si>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</si>
  <si>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</si>
  <si>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</si>
  <si>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</si>
  <si>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</si>
  <si>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</si>
  <si>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</si>
  <si>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</si>
  <si>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</si>
  <si>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</si>
  <si>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</si>
  <si>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</si>
  <si>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</si>
  <si>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</si>
  <si>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</si>
  <si>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</si>
  <si>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</si>
  <si>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</si>
  <si>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</si>
  <si>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</si>
  <si>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</si>
  <si>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</si>
  <si>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</si>
  <si>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</si>
  <si>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</si>
  <si>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</si>
  <si>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</si>
  <si>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</si>
  <si>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</si>
  <si>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</si>
  <si>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</si>
  <si>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</si>
  <si>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</si>
  <si>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</si>
  <si>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</si>
  <si>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</si>
  <si>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</si>
  <si>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</si>
  <si>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</si>
  <si>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</si>
  <si>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</si>
  <si>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</si>
  <si>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</si>
  <si>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</si>
  <si>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</si>
  <si>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</si>
  <si>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</si>
  <si>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</si>
  <si>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</si>
  <si>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</si>
  <si>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</si>
  <si>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</si>
  <si>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</si>
  <si>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</si>
  <si>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</si>
  <si>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</si>
  <si>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</si>
  <si>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</si>
  <si>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</si>
  <si>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</si>
  <si>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</si>
  <si>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</si>
  <si>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</si>
  <si>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</si>
  <si>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</si>
  <si>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</si>
  <si>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</si>
  <si>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</si>
  <si>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</si>
  <si>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</si>
  <si>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</si>
  <si>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</si>
  <si>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</si>
  <si>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</si>
  <si>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</si>
  <si>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</si>
  <si>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</si>
  <si>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</si>
  <si>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</si>
  <si>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</si>
  <si>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</si>
  <si>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</si>
  <si>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</si>
  <si>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</si>
  <si>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</si>
  <si>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</si>
  <si>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</si>
  <si>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</si>
  <si>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</si>
  <si>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</si>
  <si>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</si>
  <si>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</si>
  <si>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</si>
  <si>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</si>
  <si>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</si>
  <si>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</si>
  <si>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</si>
  <si>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</si>
  <si>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</si>
  <si>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</si>
  <si>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</si>
  <si>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</si>
  <si>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</si>
  <si>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</si>
  <si>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</si>
  <si>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</si>
  <si>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</si>
  <si>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</si>
  <si>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</si>
  <si>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</si>
  <si>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</si>
  <si>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</si>
  <si>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</si>
  <si>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</si>
  <si>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</si>
  <si>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</si>
  <si>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</si>
  <si>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</si>
  <si>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</si>
  <si>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</si>
  <si>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</si>
  <si>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</si>
  <si>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</si>
  <si>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</si>
  <si>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</si>
  <si>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</si>
  <si>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</si>
  <si>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</si>
  <si>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</si>
  <si>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</si>
  <si>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</si>
  <si>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</si>
  <si>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</si>
  <si>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</si>
  <si>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</si>
  <si>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</si>
  <si>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</si>
  <si>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</si>
  <si>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</si>
  <si>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</si>
  <si>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</si>
  <si>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</si>
  <si>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</si>
  <si>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</si>
  <si>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</si>
  <si>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</si>
  <si>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</si>
  <si>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</si>
  <si>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</si>
  <si>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</si>
  <si>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</si>
  <si>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</si>
  <si>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</si>
  <si>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</si>
  <si>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</si>
  <si>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</si>
  <si>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</si>
  <si>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</si>
  <si>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</si>
  <si>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</si>
  <si>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</si>
  <si>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</si>
  <si>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</si>
  <si>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</si>
  <si>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</si>
  <si>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</si>
  <si>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</si>
  <si>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</si>
  <si>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</si>
  <si>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</si>
  <si>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</si>
  <si>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</si>
  <si>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</si>
  <si>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</si>
  <si>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</si>
  <si>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</si>
  <si>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</si>
  <si>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</si>
  <si>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</si>
  <si>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</si>
  <si>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</si>
  <si>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</si>
  <si>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</si>
  <si>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</si>
  <si>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</si>
  <si>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</si>
  <si>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</si>
  <si>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</si>
  <si>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</si>
  <si>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</si>
  <si>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</si>
  <si>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</si>
  <si>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</si>
  <si>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</si>
  <si>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</si>
  <si>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</si>
  <si>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</si>
  <si>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</si>
  <si>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</si>
  <si>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</si>
  <si>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</si>
  <si>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</si>
  <si>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</si>
  <si>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</si>
  <si>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</si>
  <si>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</si>
  <si>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</si>
  <si>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</si>
  <si>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</si>
  <si>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</si>
  <si>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</si>
  <si>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</si>
  <si>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</si>
  <si>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</si>
  <si>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</si>
  <si>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</si>
  <si>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</si>
  <si>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</si>
  <si>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</si>
  <si>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</si>
  <si>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</si>
  <si>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</si>
  <si>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</si>
  <si>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</si>
  <si>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</si>
  <si>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</si>
  <si>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</si>
  <si>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</si>
  <si>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</si>
  <si>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</si>
  <si>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</si>
  <si>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</si>
  <si>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</si>
  <si>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</si>
  <si>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</si>
  <si>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</si>
  <si>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</si>
  <si>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</si>
  <si>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</si>
  <si>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</si>
  <si>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</si>
  <si>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</si>
  <si>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</si>
  <si>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</si>
  <si>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</si>
  <si>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</si>
  <si>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</si>
  <si>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</si>
  <si>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</si>
  <si>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</si>
  <si>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</si>
  <si>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</si>
  <si>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</si>
  <si>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</si>
  <si>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</si>
  <si>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</si>
  <si>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</si>
  <si>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</si>
  <si>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</si>
  <si>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</si>
  <si>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</si>
  <si>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</si>
  <si>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</si>
  <si>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</si>
  <si>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</si>
  <si>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</si>
  <si>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</si>
  <si>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</si>
  <si>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</si>
  <si>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</si>
  <si>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</si>
  <si>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</si>
  <si>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</si>
  <si>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</si>
  <si>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</si>
  <si>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</si>
  <si>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</si>
  <si>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</si>
  <si>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</si>
  <si>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</si>
  <si>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</si>
  <si>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</si>
  <si>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</si>
  <si>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</si>
  <si>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</si>
  <si>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</si>
  <si>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</si>
  <si>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</si>
  <si>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</si>
  <si>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</si>
  <si>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</si>
  <si>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</si>
  <si>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</si>
  <si>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</si>
  <si>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</si>
  <si>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</si>
  <si>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</si>
  <si>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</si>
  <si>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</si>
  <si>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</si>
  <si>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</si>
  <si>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</si>
  <si>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</si>
  <si>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</si>
  <si>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</si>
  <si>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</si>
  <si>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</si>
  <si>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</si>
  <si>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</si>
  <si>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</si>
  <si>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</si>
  <si>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</si>
  <si>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</si>
  <si>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</si>
  <si>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</si>
  <si>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</si>
  <si>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</si>
  <si>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</si>
  <si>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</si>
  <si>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</si>
  <si>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</si>
  <si>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</si>
  <si>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</si>
  <si>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</si>
  <si>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</si>
  <si>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</si>
  <si>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</si>
  <si>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</si>
  <si>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</si>
  <si>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</si>
  <si>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</si>
  <si>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</si>
  <si>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</si>
  <si>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</si>
  <si>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</si>
  <si>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</si>
  <si>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</si>
  <si>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</si>
  <si>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</si>
  <si>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</si>
  <si>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</si>
  <si>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</si>
  <si>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</si>
  <si>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</si>
  <si>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</si>
  <si>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</si>
  <si>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</si>
  <si>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</si>
  <si>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</si>
  <si>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</si>
  <si>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</si>
  <si>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</si>
  <si>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</si>
  <si>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</si>
  <si>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</si>
  <si>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</si>
  <si>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</si>
  <si>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</si>
  <si>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</si>
  <si>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</si>
  <si>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</si>
  <si>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</si>
  <si>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</si>
  <si>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</si>
  <si>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</si>
  <si>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</si>
  <si>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</si>
  <si>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</si>
  <si>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</si>
  <si>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</si>
  <si>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</si>
  <si>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</si>
  <si>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</si>
  <si>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</si>
  <si>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</si>
  <si>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</si>
  <si>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</si>
  <si>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</si>
  <si>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</si>
  <si>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</si>
  <si>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</si>
  <si>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</si>
  <si>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</si>
  <si>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</si>
  <si>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</si>
  <si>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</si>
  <si>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</si>
  <si>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</si>
  <si>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</si>
  <si>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</si>
  <si>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</si>
  <si>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</si>
  <si>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</si>
  <si>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</si>
  <si>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</si>
  <si>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</si>
  <si>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</si>
  <si>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</si>
  <si>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</si>
  <si>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</si>
  <si>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</si>
  <si>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</si>
  <si>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</si>
  <si>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</si>
  <si>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</si>
  <si>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</si>
  <si>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</si>
  <si>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</si>
  <si>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</si>
  <si>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</si>
  <si>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</si>
  <si>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</si>
  <si>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</si>
  <si>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</si>
  <si>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</si>
  <si>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</si>
  <si>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</si>
  <si>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</si>
  <si>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</si>
  <si>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</si>
  <si>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</si>
  <si>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</si>
  <si>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</si>
  <si>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</si>
  <si>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</si>
  <si>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</si>
  <si>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</si>
  <si>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</si>
  <si>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</si>
  <si>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</si>
  <si>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</si>
  <si>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</si>
  <si>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</si>
  <si>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</si>
  <si>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</si>
  <si>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</si>
  <si>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</si>
  <si>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</si>
  <si>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</si>
  <si>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</si>
  <si>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</si>
  <si>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</si>
  <si>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</si>
  <si>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</si>
  <si>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</si>
  <si>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</si>
  <si>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</si>
  <si>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</si>
  <si>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</si>
  <si>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</si>
  <si>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</si>
  <si>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</si>
  <si>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</si>
  <si>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</si>
  <si>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</si>
  <si>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</si>
  <si>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</si>
  <si>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</si>
  <si>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</si>
  <si>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</si>
  <si>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</si>
  <si>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</si>
  <si>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</si>
  <si>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</si>
  <si>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</si>
  <si>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</si>
  <si>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</si>
  <si>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</si>
  <si>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</si>
  <si>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</si>
  <si>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</si>
  <si>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</si>
  <si>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</si>
  <si>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</si>
  <si>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</si>
  <si>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</si>
  <si>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</si>
  <si>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</si>
  <si>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</si>
  <si>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</si>
  <si>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</si>
  <si>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</si>
  <si>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</si>
  <si>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</si>
  <si>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</si>
  <si>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</si>
  <si>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</si>
  <si>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</si>
  <si>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</si>
  <si>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</si>
  <si>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</si>
  <si>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</si>
  <si>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</si>
  <si>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</si>
  <si>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</si>
  <si>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</si>
  <si>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</si>
  <si>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</si>
  <si>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</si>
  <si>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</si>
  <si>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</si>
  <si>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</si>
  <si>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</si>
  <si>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</si>
  <si>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</si>
  <si>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</si>
  <si>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</si>
  <si>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</si>
  <si>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</si>
  <si>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</si>
  <si>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</si>
  <si>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</si>
  <si>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</si>
  <si>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</si>
  <si>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</si>
  <si>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</si>
  <si>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</si>
  <si>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</si>
  <si>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</si>
  <si>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</si>
  <si>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</si>
  <si>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</si>
  <si>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</si>
  <si>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</si>
  <si>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</si>
  <si>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</si>
  <si>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</si>
  <si>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</si>
  <si>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</si>
  <si>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</si>
  <si>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</si>
  <si>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</si>
  <si>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</si>
  <si>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</si>
  <si>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</si>
  <si>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</si>
  <si>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</si>
  <si>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</si>
  <si>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</si>
  <si>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</si>
  <si>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</si>
  <si>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</si>
  <si>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</si>
  <si>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</si>
  <si>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</si>
  <si>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</si>
  <si>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</si>
  <si>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</si>
  <si>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</si>
  <si>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</si>
  <si>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</si>
  <si>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</si>
  <si>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</si>
  <si>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</si>
  <si>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</si>
  <si>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</si>
  <si>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</si>
  <si>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</si>
  <si>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</si>
  <si>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</si>
  <si>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</si>
  <si>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</si>
  <si>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</si>
  <si>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</si>
  <si>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</si>
  <si>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</si>
  <si>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</si>
  <si>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</si>
  <si>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</si>
  <si>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</si>
  <si>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</si>
  <si>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</si>
  <si>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</si>
  <si>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</si>
  <si>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</si>
  <si>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</si>
  <si>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</si>
  <si>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</si>
  <si>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</si>
  <si>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</si>
  <si>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</si>
  <si>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</si>
  <si>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</si>
  <si>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</si>
  <si>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</si>
  <si>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</si>
  <si>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</si>
  <si>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</si>
  <si>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</si>
  <si>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</si>
  <si>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</si>
  <si>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</si>
  <si>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</si>
  <si>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</si>
  <si>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</si>
  <si>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</si>
  <si>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</si>
  <si>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</si>
  <si>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</si>
  <si>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</si>
  <si>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</si>
  <si>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</si>
  <si>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</si>
  <si>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</si>
  <si>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</si>
  <si>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</si>
  <si>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</si>
  <si>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</si>
  <si>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</si>
  <si>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</si>
  <si>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</si>
  <si>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</si>
  <si>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</si>
  <si>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</si>
  <si>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</si>
  <si>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</si>
  <si>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</si>
  <si>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</si>
  <si>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</si>
  <si>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</si>
  <si>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</si>
  <si>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</si>
  <si>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</si>
  <si>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</si>
  <si>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</si>
  <si>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</si>
  <si>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</si>
  <si>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</si>
  <si>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</si>
  <si>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</si>
  <si>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</si>
  <si>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</si>
  <si>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</si>
  <si>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</si>
  <si>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</si>
  <si>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</si>
  <si>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</si>
  <si>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</si>
  <si>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</si>
  <si>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</si>
  <si>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</si>
  <si>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</si>
  <si>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</si>
  <si>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</si>
  <si>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</si>
  <si>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</si>
  <si>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</si>
  <si>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</si>
  <si>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</si>
  <si>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</si>
  <si>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</si>
  <si>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</si>
  <si>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</si>
  <si>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</si>
  <si>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</si>
  <si>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</si>
  <si>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</si>
  <si>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</si>
  <si>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</si>
  <si>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</si>
  <si>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</si>
  <si>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</si>
  <si>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</si>
  <si>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</si>
  <si>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</si>
  <si>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</si>
  <si>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</si>
  <si>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</si>
  <si>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</si>
  <si>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</si>
  <si>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</si>
  <si>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</si>
  <si>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</si>
  <si>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</si>
  <si>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</si>
  <si>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</si>
  <si>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</si>
  <si>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</si>
  <si>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</si>
  <si>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</si>
  <si>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</si>
  <si>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</si>
  <si>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</si>
  <si>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</si>
  <si>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</si>
  <si>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</si>
  <si>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</si>
  <si>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</si>
  <si>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</si>
  <si>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</si>
  <si>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</si>
  <si>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</si>
  <si>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</si>
  <si>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</si>
  <si>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</si>
  <si>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</si>
  <si>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</si>
  <si>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</si>
  <si>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</si>
  <si>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</si>
  <si>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</si>
  <si>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</si>
  <si>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</si>
  <si>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</si>
  <si>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</si>
  <si>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</si>
  <si>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</si>
  <si>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</si>
  <si>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</si>
  <si>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</si>
  <si>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</si>
  <si>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</si>
  <si>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</si>
  <si>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</si>
  <si>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</si>
  <si>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</si>
  <si>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</si>
  <si>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</si>
  <si>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</si>
  <si>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</si>
  <si>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</si>
  <si>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</si>
  <si>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</si>
  <si>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</si>
  <si>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</si>
  <si>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</si>
  <si>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</si>
  <si>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</si>
  <si>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</si>
  <si>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</si>
  <si>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</si>
  <si>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</si>
  <si>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</si>
  <si>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</si>
  <si>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</si>
  <si>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</si>
  <si>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</si>
  <si>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</si>
  <si>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</si>
  <si>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</si>
  <si>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</si>
  <si>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</si>
  <si>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</si>
  <si>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</si>
  <si>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</si>
  <si>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</si>
  <si>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</si>
  <si>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</si>
  <si>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</si>
  <si>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</si>
  <si>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</si>
  <si>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</si>
  <si>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</si>
  <si>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</si>
  <si>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</si>
  <si>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</si>
  <si>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</si>
  <si>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</si>
  <si>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</si>
  <si>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</si>
  <si>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</si>
  <si>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</si>
  <si>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</si>
  <si>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</si>
  <si>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</si>
  <si>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</si>
  <si>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</si>
  <si>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</si>
  <si>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</si>
  <si>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</si>
  <si>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</si>
  <si>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</si>
  <si>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</si>
  <si>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</si>
  <si>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</si>
  <si>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</si>
  <si>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</si>
  <si>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</si>
  <si>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</si>
  <si>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</si>
  <si>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</si>
  <si>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</si>
  <si>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</si>
  <si>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</si>
  <si>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</si>
  <si>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</si>
  <si>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</si>
  <si>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</si>
  <si>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</si>
  <si>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</si>
  <si>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</si>
  <si>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</si>
  <si>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</si>
  <si>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</si>
  <si>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</si>
  <si>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</si>
  <si>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</si>
  <si>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</si>
  <si>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</si>
  <si>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</si>
  <si>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</si>
  <si>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</si>
  <si>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</si>
  <si>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</si>
  <si>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</si>
  <si>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</si>
  <si>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</si>
  <si>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</si>
  <si>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</si>
  <si>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</si>
  <si>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</si>
  <si>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</si>
  <si>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</si>
  <si>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</si>
  <si>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</si>
  <si>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</si>
  <si>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</si>
  <si>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</si>
  <si>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</si>
  <si>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</si>
  <si>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</si>
  <si>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</si>
  <si>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</si>
  <si>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</si>
  <si>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</si>
  <si>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</si>
  <si>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</si>
  <si>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</si>
  <si>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</si>
  <si>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</si>
  <si>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</si>
  <si>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</si>
  <si>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</si>
  <si>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</si>
  <si>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</si>
  <si>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</si>
  <si>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</si>
  <si>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</si>
  <si>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</si>
  <si>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</si>
  <si>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</si>
  <si>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</si>
  <si>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</si>
  <si>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</si>
  <si>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</si>
  <si>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</si>
  <si>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</si>
  <si>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</si>
  <si>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</si>
  <si>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</si>
  <si>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</si>
  <si>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</si>
  <si>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</si>
  <si>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</si>
  <si>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</si>
  <si>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</si>
  <si>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</si>
  <si>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</si>
  <si>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</si>
  <si>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</si>
  <si>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</si>
  <si>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</si>
  <si>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</si>
  <si>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</si>
  <si>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</si>
  <si>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</si>
  <si>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</si>
  <si>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</si>
  <si>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</si>
  <si>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</si>
  <si>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</si>
  <si>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</si>
  <si>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</si>
  <si>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</si>
  <si>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</si>
  <si>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</si>
  <si>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</si>
  <si>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</si>
  <si>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</si>
  <si>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</si>
  <si>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</si>
  <si>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</si>
  <si>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</si>
  <si>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</si>
  <si>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</si>
  <si>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</si>
  <si>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</si>
  <si>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</si>
  <si>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</si>
  <si>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</si>
  <si>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</si>
  <si>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</si>
  <si>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</si>
  <si>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</si>
  <si>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</si>
  <si>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</si>
  <si>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</si>
  <si>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</si>
  <si>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</si>
  <si>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</si>
  <si>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</si>
  <si>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</si>
  <si>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</si>
  <si>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</si>
  <si>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</si>
  <si>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</si>
  <si>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</si>
  <si>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</si>
  <si>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</si>
  <si>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</si>
  <si>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</si>
  <si>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</si>
  <si>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</si>
  <si>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</si>
  <si>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</si>
  <si>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</si>
  <si>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</si>
  <si>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</si>
  <si>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</si>
  <si>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</si>
  <si>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</si>
  <si>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</si>
  <si>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</si>
  <si>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</si>
  <si>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</si>
  <si>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</si>
  <si>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</si>
  <si>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</si>
  <si>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</si>
  <si>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</si>
  <si>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</si>
  <si>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</si>
  <si>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</si>
  <si>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</si>
  <si>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</si>
  <si>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</si>
  <si>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</si>
  <si>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</si>
  <si>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</si>
  <si>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</si>
  <si>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</si>
  <si>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</si>
  <si>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</si>
  <si>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</si>
  <si>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</si>
  <si>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</si>
  <si>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</si>
  <si>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</si>
  <si>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</si>
  <si>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</si>
  <si>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</si>
  <si>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</si>
  <si>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</si>
  <si>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</si>
  <si>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</si>
  <si>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</si>
  <si>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</si>
  <si>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</si>
  <si>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</si>
  <si>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</si>
  <si>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</si>
  <si>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</si>
  <si>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</si>
  <si>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</si>
  <si>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</si>
  <si>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</si>
  <si>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</si>
  <si>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</si>
  <si>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</si>
  <si>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</si>
  <si>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</si>
  <si>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</si>
  <si>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</si>
  <si>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</si>
  <si>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</si>
  <si>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</si>
  <si>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</si>
  <si>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</si>
  <si>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</si>
  <si>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</si>
  <si>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</si>
  <si>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</si>
  <si>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</si>
  <si>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</si>
  <si>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</si>
  <si>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</si>
  <si>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</si>
  <si>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</si>
  <si>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</si>
  <si>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</si>
  <si>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</si>
  <si>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</si>
  <si>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</si>
  <si>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</si>
  <si>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</si>
  <si>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</si>
  <si>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</si>
  <si>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</si>
  <si>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</si>
  <si>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</si>
  <si>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</si>
  <si>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</si>
  <si>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</si>
  <si>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</si>
  <si>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</si>
  <si>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</si>
  <si>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</si>
  <si>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</si>
  <si>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</si>
  <si>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</si>
  <si>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</si>
  <si>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</si>
  <si>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</si>
  <si>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</si>
  <si>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</si>
  <si>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</si>
  <si>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</si>
  <si>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</si>
  <si>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</si>
  <si>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</si>
  <si>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</si>
  <si>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</si>
  <si>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</si>
  <si>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</si>
  <si>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</si>
  <si>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</si>
  <si>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</si>
  <si>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</si>
  <si>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</si>
  <si>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</si>
  <si>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</si>
  <si>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</si>
  <si>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</si>
  <si>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</si>
  <si>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</si>
  <si>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</si>
  <si>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</si>
  <si>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</si>
  <si>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</si>
  <si>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</si>
  <si>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</si>
  <si>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</si>
  <si>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</si>
  <si>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</si>
  <si>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</si>
  <si>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</si>
  <si>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</si>
  <si>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</si>
  <si>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</si>
  <si>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</si>
  <si>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</si>
  <si>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</si>
  <si>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</si>
  <si>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</si>
  <si>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</si>
  <si>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</si>
  <si>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</si>
  <si>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</si>
  <si>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</si>
  <si>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</si>
  <si>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</si>
  <si>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</si>
  <si>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</si>
  <si>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</si>
  <si>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</si>
  <si>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</si>
  <si>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</si>
  <si>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</si>
  <si>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</si>
  <si>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</si>
  <si>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</si>
  <si>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</si>
  <si>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</si>
  <si>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</si>
  <si>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</si>
  <si>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</si>
  <si>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</si>
  <si>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</si>
  <si>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</si>
  <si>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</si>
  <si>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</si>
  <si>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</si>
  <si>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</si>
  <si>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</si>
  <si>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</si>
  <si>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</si>
  <si>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</si>
  <si>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</si>
  <si>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</si>
  <si>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</si>
  <si>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</si>
  <si>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</si>
  <si>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</si>
  <si>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</si>
  <si>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</si>
  <si>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</si>
  <si>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</si>
  <si>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</si>
  <si>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</si>
  <si>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</si>
  <si>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</si>
  <si>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</si>
  <si>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</si>
  <si>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</si>
  <si>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</si>
  <si>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</si>
  <si>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</si>
  <si>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</si>
  <si>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</si>
  <si>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</si>
  <si>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</si>
  <si>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</si>
  <si>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</si>
  <si>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</si>
  <si>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</si>
  <si>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</si>
  <si>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</si>
  <si>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</si>
  <si>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</si>
  <si>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</si>
  <si>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</si>
  <si>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</si>
  <si>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</si>
  <si>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</si>
  <si>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</si>
  <si>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</si>
  <si>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</si>
  <si>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</si>
  <si>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</si>
  <si>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</si>
  <si>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</si>
  <si>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</si>
  <si>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</si>
  <si>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</si>
  <si>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</si>
  <si>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</si>
  <si>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</si>
  <si>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</si>
  <si>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</si>
  <si>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</si>
  <si>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</si>
  <si>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</si>
  <si>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</si>
  <si>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</si>
  <si>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</si>
  <si>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</si>
  <si>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</si>
  <si>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</si>
  <si>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</si>
  <si>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</si>
  <si>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</si>
  <si>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</si>
  <si>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</si>
  <si>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</si>
  <si>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</si>
  <si>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</si>
  <si>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</si>
  <si>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</si>
  <si>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</si>
  <si>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</si>
  <si>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</si>
  <si>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</si>
  <si>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</si>
  <si>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</si>
  <si>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</si>
  <si>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</si>
  <si>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</si>
  <si>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</si>
  <si>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</si>
  <si>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</si>
  <si>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</si>
  <si>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</si>
  <si>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</si>
  <si>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</si>
  <si>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</si>
  <si>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</si>
  <si>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</si>
  <si>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</si>
  <si>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</si>
  <si>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</si>
  <si>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</si>
  <si>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</si>
  <si>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</si>
  <si>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</si>
  <si>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</si>
  <si>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</si>
  <si>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</si>
  <si>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</si>
  <si>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</si>
  <si>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</si>
  <si>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</si>
  <si>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</si>
  <si>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</si>
  <si>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</si>
  <si>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</si>
  <si>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</si>
  <si>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</si>
  <si>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</si>
  <si>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</si>
  <si>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</si>
  <si>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</si>
  <si>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</si>
  <si>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</si>
  <si>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</si>
  <si>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</si>
  <si>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</si>
  <si>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</si>
  <si>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</si>
  <si>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</si>
  <si>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</si>
  <si>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</si>
  <si>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</si>
  <si>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</si>
  <si>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</si>
  <si>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</si>
  <si>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</si>
  <si>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</si>
  <si>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</si>
  <si>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</si>
  <si>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</si>
  <si>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</si>
  <si>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</si>
  <si>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</si>
  <si>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</si>
  <si>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</si>
  <si>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</si>
  <si>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</si>
  <si>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</si>
  <si>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</si>
  <si>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</si>
  <si>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</si>
  <si>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</si>
  <si>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</si>
  <si>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</si>
  <si>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</si>
  <si>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</si>
  <si>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</si>
  <si>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</si>
  <si>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</si>
  <si>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</si>
  <si>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</si>
  <si>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</si>
  <si>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</si>
  <si>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</si>
  <si>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</si>
  <si>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</si>
  <si>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</si>
  <si>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</si>
  <si>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</si>
  <si>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</si>
  <si>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</si>
  <si>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</si>
  <si>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</si>
  <si>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</si>
  <si>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</si>
  <si>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</si>
  <si>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</si>
  <si>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</si>
  <si>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</si>
  <si>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</si>
  <si>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</si>
  <si>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</si>
  <si>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</si>
  <si>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</si>
  <si>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</si>
  <si>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</si>
  <si>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</si>
  <si>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</si>
  <si>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</si>
  <si>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</si>
  <si>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</si>
  <si>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</si>
  <si>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</si>
  <si>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</si>
  <si>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</si>
  <si>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</si>
  <si>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</si>
  <si>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</si>
  <si>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</si>
  <si>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</si>
  <si>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</si>
  <si>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</si>
  <si>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</si>
  <si>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</si>
  <si>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</si>
  <si>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</si>
  <si>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</si>
  <si>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</si>
  <si>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</si>
  <si>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</si>
  <si>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</si>
  <si>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</si>
  <si>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</si>
  <si>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</si>
  <si>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</si>
  <si>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</si>
  <si>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</si>
  <si>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</si>
  <si>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</si>
  <si>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</si>
  <si>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</si>
  <si>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</si>
  <si>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</si>
  <si>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</si>
  <si>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</si>
  <si>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</si>
  <si>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</si>
  <si>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</si>
  <si>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</si>
  <si>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</si>
  <si>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</si>
  <si>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</si>
  <si>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</si>
  <si>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</si>
  <si>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</si>
  <si>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</si>
  <si>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</si>
  <si>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</si>
  <si>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</si>
  <si>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</si>
  <si>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</si>
  <si>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</si>
  <si>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</si>
  <si>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</si>
  <si>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</si>
  <si>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</si>
  <si>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</si>
  <si>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</si>
  <si>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</si>
  <si>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</si>
  <si>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</si>
  <si>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</si>
  <si>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</si>
  <si>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</si>
  <si>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</si>
  <si>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</si>
  <si>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</si>
  <si>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</si>
  <si>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</si>
  <si>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</si>
  <si>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</si>
  <si>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</si>
  <si>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</si>
  <si>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</si>
  <si>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</si>
  <si>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</si>
  <si>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</si>
  <si>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</si>
  <si>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</si>
  <si>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</si>
  <si>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</si>
  <si>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</si>
  <si>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</si>
  <si>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</si>
  <si>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</si>
  <si>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</si>
  <si>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</si>
  <si>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</si>
  <si>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</si>
  <si>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</si>
  <si>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</si>
  <si>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</si>
  <si>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</si>
  <si>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</si>
  <si>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</si>
  <si>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</si>
  <si>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</si>
  <si>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</si>
  <si>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</si>
  <si>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</si>
  <si>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</si>
  <si>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</si>
  <si>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</si>
  <si>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</si>
  <si>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</si>
  <si>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</si>
  <si>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</si>
  <si>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</si>
  <si>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</si>
  <si>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</si>
  <si>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</si>
  <si>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</si>
  <si>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</si>
  <si>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</si>
  <si>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</si>
  <si>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</si>
  <si>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</si>
  <si>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</si>
  <si>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</si>
  <si>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</si>
  <si>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</si>
  <si>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</si>
  <si>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</si>
  <si>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</si>
  <si>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</si>
  <si>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</si>
  <si>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</si>
  <si>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</si>
  <si>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</si>
  <si>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</si>
  <si>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</si>
  <si>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</si>
  <si>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</si>
  <si>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</si>
  <si>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</si>
  <si>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</si>
  <si>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</si>
  <si>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</si>
  <si>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</si>
  <si>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</si>
  <si>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</si>
  <si>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</si>
  <si>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</si>
  <si>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</si>
  <si>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</si>
  <si>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</si>
  <si>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</si>
  <si>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</si>
  <si>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</si>
  <si>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</si>
  <si>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</si>
  <si>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</si>
  <si>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</si>
  <si>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</si>
  <si>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</si>
  <si>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</si>
  <si>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</si>
  <si>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</si>
  <si>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</si>
  <si>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</si>
  <si>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</si>
  <si>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</si>
  <si>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</si>
  <si>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</si>
  <si>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</si>
  <si>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</si>
  <si>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</si>
  <si>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</si>
  <si>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</si>
  <si>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</si>
  <si>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</si>
  <si>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</si>
  <si>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</si>
  <si>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</si>
  <si>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</si>
  <si>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</si>
  <si>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</si>
  <si>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</si>
  <si>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</si>
  <si>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</si>
  <si>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</si>
  <si>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</si>
  <si>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</si>
  <si>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</si>
  <si>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</si>
  <si>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</si>
  <si>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</si>
  <si>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</si>
  <si>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</si>
  <si>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</si>
  <si>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</si>
  <si>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</si>
  <si>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</si>
  <si>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</si>
  <si>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</si>
  <si>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</si>
  <si>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</si>
  <si>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</si>
  <si>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</si>
  <si>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</si>
  <si>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</si>
  <si>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</si>
  <si>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</si>
  <si>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</si>
  <si>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</si>
  <si>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</si>
  <si>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</si>
  <si>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</si>
  <si>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</si>
  <si>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</si>
  <si>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</si>
  <si>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</si>
  <si>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</si>
  <si>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</si>
  <si>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</si>
  <si>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</si>
  <si>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</si>
  <si>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</si>
  <si>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</si>
  <si>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</si>
  <si>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</si>
  <si>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</si>
  <si>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</si>
  <si>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</si>
  <si>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</si>
  <si>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</si>
  <si>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</si>
  <si>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</si>
  <si>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</si>
  <si>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</si>
  <si>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</si>
  <si>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</si>
  <si>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</si>
  <si>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</si>
  <si>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</si>
  <si>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</si>
  <si>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</si>
  <si>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</si>
  <si>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</si>
  <si>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</si>
  <si>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</si>
  <si>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</si>
  <si>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</si>
  <si>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</si>
  <si>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</si>
  <si>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</si>
  <si>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</si>
  <si>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</si>
  <si>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</si>
  <si>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</si>
  <si>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</si>
  <si>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</si>
  <si>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</si>
  <si>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</si>
  <si>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</si>
  <si>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</si>
  <si>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</si>
  <si>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</si>
  <si>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</si>
  <si>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</si>
  <si>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</si>
  <si>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</si>
  <si>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</si>
  <si>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</si>
  <si>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</si>
  <si>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</si>
  <si>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</si>
  <si>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</si>
  <si>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</si>
  <si>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</si>
  <si>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</si>
  <si>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</si>
  <si>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</si>
  <si>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</si>
  <si>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</si>
  <si>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</si>
  <si>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</si>
  <si>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</si>
  <si>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</si>
  <si>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</si>
  <si>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</si>
  <si>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</si>
  <si>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</si>
  <si>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</si>
  <si>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</si>
  <si>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</si>
  <si>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</si>
  <si>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</si>
  <si>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</si>
  <si>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</si>
  <si>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</si>
  <si>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</si>
  <si>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</si>
  <si>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</si>
  <si>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</si>
  <si>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</si>
  <si>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</si>
  <si>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</si>
  <si>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</si>
  <si>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</si>
  <si>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</si>
  <si>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</si>
  <si>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</si>
  <si>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</si>
  <si>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</si>
  <si>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</si>
  <si>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</si>
  <si>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</si>
  <si>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</si>
  <si>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</si>
  <si>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</si>
  <si>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</si>
  <si>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</si>
  <si>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</si>
  <si>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</si>
  <si>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</si>
  <si>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</si>
  <si>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</si>
  <si>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</si>
  <si>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</si>
  <si>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</si>
  <si>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</si>
  <si>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</si>
  <si>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</si>
  <si>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</si>
  <si>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</si>
  <si>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</si>
  <si>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</si>
  <si>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</si>
  <si>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</si>
  <si>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</si>
  <si>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</si>
  <si>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</si>
  <si>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</si>
  <si>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</si>
  <si>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</si>
  <si>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</si>
  <si>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</si>
  <si>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</si>
  <si>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</si>
  <si>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</si>
  <si>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</si>
  <si>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</si>
  <si>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</si>
  <si>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</si>
  <si>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</si>
  <si>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</si>
  <si>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</si>
  <si>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</si>
  <si>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</si>
  <si>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</si>
  <si>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</si>
  <si>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</si>
  <si>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</si>
  <si>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</si>
  <si>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</si>
  <si>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</si>
  <si>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</si>
  <si>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</si>
  <si>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</si>
  <si>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</si>
  <si>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</si>
  <si>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</si>
  <si>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</si>
  <si>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</si>
  <si>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</si>
  <si>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</si>
  <si>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</si>
  <si>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</si>
  <si>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</si>
  <si>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</si>
  <si>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</si>
  <si>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</si>
  <si>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</si>
  <si>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</si>
  <si>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</si>
  <si>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</si>
  <si>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</si>
  <si>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</si>
  <si>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</si>
  <si>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</si>
  <si>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</si>
  <si>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</si>
  <si>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</si>
  <si>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</si>
  <si>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</si>
  <si>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</si>
  <si>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</si>
  <si>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</si>
  <si>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</si>
  <si>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</si>
  <si>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</si>
  <si>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</si>
  <si>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</si>
  <si>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</si>
  <si>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</si>
  <si>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</si>
  <si>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</si>
  <si>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</si>
  <si>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</si>
  <si>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</si>
  <si>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</si>
  <si>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</si>
  <si>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</si>
  <si>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</si>
  <si>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</si>
  <si>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</si>
  <si>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</si>
  <si>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</si>
  <si>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</si>
  <si>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</si>
  <si>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</si>
  <si>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</si>
  <si>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</si>
  <si>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</si>
  <si>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</si>
  <si>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</si>
  <si>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</si>
  <si>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</si>
  <si>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</si>
  <si>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</si>
  <si>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</si>
  <si>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</si>
  <si>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</si>
  <si>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</si>
  <si>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</si>
  <si>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</si>
  <si>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</si>
  <si>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</si>
  <si>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</si>
  <si>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</si>
  <si>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</si>
  <si>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</si>
  <si>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</si>
  <si>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</si>
  <si>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</si>
  <si>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</si>
  <si>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</si>
  <si>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</si>
  <si>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</si>
  <si>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</si>
  <si>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</si>
  <si>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</si>
  <si>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</si>
  <si>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</si>
  <si>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</si>
  <si>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</si>
  <si>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</si>
  <si>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</si>
  <si>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</si>
  <si>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</si>
  <si>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</si>
  <si>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</si>
  <si>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</si>
  <si>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</si>
  <si>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</si>
  <si>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</si>
  <si>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</si>
  <si>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</si>
  <si>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</si>
  <si>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</si>
  <si>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</si>
  <si>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</si>
  <si>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</si>
  <si>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</si>
  <si>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</si>
  <si>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</si>
  <si>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</si>
  <si>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</si>
  <si>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</si>
  <si>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</si>
  <si>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</si>
  <si>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</si>
  <si>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</si>
  <si>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</si>
  <si>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</si>
  <si>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</si>
  <si>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</si>
  <si>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</si>
  <si>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</si>
  <si>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</si>
  <si>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</si>
  <si>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</si>
  <si>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</si>
  <si>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</si>
  <si>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</si>
  <si>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</si>
  <si>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</si>
  <si>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</si>
  <si>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</si>
  <si>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</si>
  <si>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</si>
  <si>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</si>
  <si>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</si>
  <si>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</si>
  <si>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</si>
  <si>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</si>
  <si>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</si>
  <si>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</si>
  <si>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</si>
  <si>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</si>
  <si>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</si>
  <si>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</si>
  <si>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</si>
  <si>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</si>
  <si>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</si>
  <si>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</si>
  <si>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</si>
  <si>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</si>
  <si>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</si>
  <si>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</si>
  <si>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</si>
  <si>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</si>
  <si>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</si>
  <si>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</si>
  <si>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</si>
  <si>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</si>
  <si>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</si>
  <si>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</si>
  <si>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</si>
  <si>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</si>
  <si>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</si>
  <si>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</si>
  <si>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</si>
  <si>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</si>
  <si>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</si>
  <si>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</si>
  <si>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</si>
  <si>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</si>
  <si>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</si>
  <si>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</si>
  <si>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</si>
  <si>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</si>
  <si>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</si>
  <si>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</si>
  <si>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</si>
  <si>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</si>
  <si>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</si>
  <si>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</si>
  <si>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</si>
  <si>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</si>
  <si>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</si>
  <si>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</si>
  <si>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</si>
  <si>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</si>
  <si>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</si>
  <si>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</si>
  <si>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</si>
  <si>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</si>
  <si>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</si>
  <si>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</si>
  <si>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</si>
  <si>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</si>
  <si>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</si>
  <si>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</si>
  <si>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</si>
  <si>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</si>
  <si>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</si>
  <si>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</si>
  <si>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</si>
  <si>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</si>
  <si>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</si>
  <si>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</si>
  <si>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</si>
  <si>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</si>
  <si>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</si>
  <si>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</si>
  <si>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</si>
  <si>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</si>
  <si>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</si>
  <si>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</si>
  <si>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</si>
  <si>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</si>
  <si>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</si>
  <si>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</si>
  <si>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</si>
  <si>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</si>
  <si>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</si>
  <si>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</si>
  <si>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</si>
  <si>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</si>
  <si>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</si>
  <si>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</si>
  <si>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</si>
  <si>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</si>
  <si>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</si>
  <si>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</si>
  <si>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</si>
  <si>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</si>
  <si>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</si>
  <si>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</si>
  <si>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</si>
  <si>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</si>
  <si>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</si>
  <si>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</si>
  <si>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</si>
  <si>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</si>
  <si>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</si>
  <si>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</si>
  <si>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</si>
  <si>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</si>
  <si>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</si>
  <si>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</si>
  <si>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</si>
  <si>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</si>
  <si>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</si>
  <si>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</si>
  <si>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</si>
  <si>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</si>
  <si>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</si>
  <si>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</si>
  <si>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</si>
  <si>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</si>
  <si>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</si>
  <si>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</si>
  <si>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</si>
  <si>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</si>
  <si>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</si>
  <si>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</si>
  <si>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</si>
  <si>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</si>
  <si>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</si>
  <si>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</si>
  <si>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</si>
  <si>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</si>
  <si>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</si>
  <si>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</si>
  <si>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</si>
  <si>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</si>
  <si>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</si>
  <si>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</si>
  <si>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</si>
  <si>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</si>
  <si>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</si>
  <si>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</si>
  <si>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</si>
  <si>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</si>
  <si>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</si>
  <si>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</si>
  <si>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</si>
  <si>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</si>
  <si>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</si>
  <si>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</si>
  <si>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</si>
  <si>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</si>
  <si>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</si>
  <si>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</si>
  <si>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</si>
  <si>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</si>
  <si>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</si>
  <si>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</si>
  <si>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</si>
  <si>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</si>
  <si>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</si>
  <si>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</si>
  <si>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</si>
  <si>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</si>
  <si>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</si>
  <si>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</si>
  <si>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</si>
  <si>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</si>
  <si>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</si>
  <si>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</si>
  <si>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</si>
  <si>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</si>
  <si>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</si>
  <si>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</si>
  <si>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</si>
  <si>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</si>
  <si>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</si>
  <si>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</si>
  <si>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</si>
  <si>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</si>
  <si>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</si>
  <si>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</si>
  <si>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</si>
  <si>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</si>
  <si>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</si>
  <si>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</si>
  <si>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</si>
  <si>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</si>
  <si>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</si>
  <si>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</si>
  <si>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</si>
  <si>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</si>
  <si>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</si>
  <si>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</si>
  <si>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</si>
  <si>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</si>
  <si>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</si>
  <si>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</si>
  <si>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</si>
  <si>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</si>
  <si>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</si>
  <si>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</si>
  <si>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</si>
  <si>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</si>
  <si>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</si>
  <si>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</si>
  <si>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</si>
  <si>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</si>
  <si>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</si>
  <si>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</si>
  <si>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</si>
  <si>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</si>
  <si>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</si>
  <si>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</si>
  <si>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</si>
  <si>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</si>
  <si>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</si>
  <si>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</si>
  <si>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</si>
  <si>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</si>
  <si>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</si>
  <si>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</si>
  <si>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</si>
  <si>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</si>
  <si>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</si>
  <si>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</si>
  <si>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</si>
  <si>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</si>
  <si>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</si>
  <si>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</si>
  <si>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</si>
  <si>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</si>
  <si>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</si>
  <si>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</si>
  <si>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</si>
  <si>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</si>
  <si>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</si>
  <si>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</si>
  <si>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</si>
  <si>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</si>
  <si>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</si>
  <si>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</si>
  <si>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</si>
  <si>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</si>
  <si>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</si>
  <si>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</si>
  <si>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</si>
  <si>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</si>
  <si>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</si>
  <si>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</si>
  <si>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</si>
  <si>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</si>
  <si>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</si>
  <si>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</si>
  <si>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</si>
  <si>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</si>
  <si>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</si>
  <si>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</si>
  <si>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</si>
  <si>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</si>
  <si>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</si>
  <si>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</si>
  <si>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</si>
  <si>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</si>
  <si>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</si>
  <si>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</si>
  <si>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</si>
  <si>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</si>
  <si>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</si>
  <si>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</si>
  <si>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</si>
  <si>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</si>
  <si>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</si>
  <si>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</si>
  <si>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</si>
  <si>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</si>
  <si>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</si>
  <si>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</si>
  <si>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</si>
  <si>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</si>
  <si>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</si>
  <si>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</si>
  <si>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</si>
  <si>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</si>
  <si>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</si>
  <si>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</si>
  <si>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</si>
  <si>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</si>
  <si>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</si>
  <si>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</si>
  <si>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</si>
  <si>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</si>
  <si>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</si>
  <si>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</si>
  <si>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</si>
  <si>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</si>
  <si>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</si>
  <si>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</si>
  <si>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</si>
  <si>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</si>
  <si>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</si>
  <si>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</si>
  <si>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</si>
  <si>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</si>
  <si>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</si>
  <si>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</si>
  <si>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</si>
  <si>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</si>
  <si>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</si>
  <si>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</si>
  <si>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</si>
  <si>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</si>
  <si>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</si>
  <si>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</si>
  <si>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</si>
  <si>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</si>
  <si>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</si>
  <si>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</si>
  <si>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</si>
  <si>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</si>
  <si>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</si>
  <si>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</si>
  <si>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</si>
  <si>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</si>
  <si>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</si>
  <si>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</si>
  <si>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</si>
  <si>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</si>
  <si>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</si>
  <si>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</si>
  <si>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</si>
  <si>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</si>
  <si>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</si>
  <si>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</si>
  <si>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</si>
  <si>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</si>
  <si>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</si>
  <si>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</si>
  <si>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</si>
  <si>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</si>
  <si>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</si>
  <si>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</si>
  <si>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</si>
  <si>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</si>
  <si>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</si>
  <si>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</si>
  <si>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</si>
  <si>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</si>
  <si>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</si>
  <si>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</si>
  <si>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</si>
  <si>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</si>
  <si>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</si>
  <si>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</si>
  <si>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</si>
  <si>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</si>
  <si>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</si>
  <si>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</si>
  <si>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</si>
  <si>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</si>
  <si>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</si>
  <si>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</si>
  <si>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</si>
  <si>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</si>
  <si>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</si>
  <si>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</si>
  <si>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</si>
  <si>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</si>
  <si>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</si>
  <si>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</si>
  <si>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</si>
  <si>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</si>
  <si>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</si>
  <si>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</si>
  <si>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</si>
  <si>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</si>
  <si>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</si>
  <si>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</si>
  <si>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</si>
  <si>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</si>
  <si>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</si>
  <si>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</si>
  <si>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</si>
  <si>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</si>
  <si>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</si>
  <si>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</si>
  <si>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</si>
  <si>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</si>
  <si>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</si>
  <si>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</si>
  <si>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</si>
  <si>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</si>
  <si>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</si>
  <si>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</si>
  <si>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</si>
  <si>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</si>
  <si>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</si>
  <si>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</si>
  <si>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</si>
  <si>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</si>
  <si>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</si>
  <si>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</si>
  <si>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</si>
  <si>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</si>
  <si>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</si>
  <si>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</si>
  <si>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</si>
  <si>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</si>
  <si>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</si>
  <si>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</si>
  <si>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</si>
  <si>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</si>
  <si>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</si>
  <si>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</si>
  <si>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</si>
  <si>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</si>
  <si>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</si>
  <si>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</si>
  <si>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</si>
  <si>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</si>
  <si>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</si>
  <si>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</si>
  <si>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</si>
  <si>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</si>
  <si>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</si>
  <si>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</si>
  <si>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</si>
  <si>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</si>
  <si>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</si>
  <si>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</si>
  <si>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</si>
  <si>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</si>
  <si>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</si>
  <si>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</si>
  <si>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</si>
  <si>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</si>
  <si>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</si>
  <si>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</si>
  <si>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</si>
  <si>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</si>
  <si>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</si>
  <si>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</si>
  <si>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</si>
  <si>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</si>
  <si>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</si>
  <si>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</si>
  <si>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</si>
  <si>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</si>
  <si>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</si>
  <si>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</si>
  <si>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</si>
  <si>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</si>
  <si>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</si>
  <si>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</si>
  <si>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</si>
  <si>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</si>
  <si>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</si>
  <si>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</si>
  <si>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</si>
  <si>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</si>
  <si>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</si>
  <si>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</si>
  <si>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</si>
  <si>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</si>
  <si>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</si>
  <si>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</si>
  <si>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</si>
  <si>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</si>
  <si>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</si>
  <si>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</si>
  <si>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</si>
  <si>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</si>
  <si>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</si>
  <si>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</si>
  <si>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</si>
  <si>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</si>
  <si>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</si>
  <si>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</si>
  <si>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</si>
  <si>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</si>
  <si>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</si>
  <si>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</si>
  <si>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</si>
  <si>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</si>
  <si>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</si>
  <si>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</si>
  <si>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</si>
  <si>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</si>
  <si>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</si>
  <si>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</si>
  <si>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</si>
  <si>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</si>
  <si>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</si>
  <si>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</si>
  <si>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</si>
  <si>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</si>
  <si>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</si>
  <si>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</si>
  <si>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</si>
  <si>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</si>
  <si>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</si>
  <si>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</si>
  <si>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</si>
  <si>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</si>
  <si>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</si>
  <si>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</si>
  <si>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</si>
  <si>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</si>
  <si>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</si>
  <si>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</si>
  <si>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</si>
  <si>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</si>
  <si>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</si>
  <si>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</si>
  <si>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</si>
  <si>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</si>
  <si>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</si>
  <si>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</si>
  <si>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</si>
  <si>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</si>
  <si>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</si>
  <si>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</si>
  <si>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</si>
  <si>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</si>
  <si>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</si>
  <si>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</si>
  <si>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</si>
  <si>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</si>
  <si>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</si>
  <si>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</si>
  <si>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</si>
  <si>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</si>
  <si>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</si>
  <si>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</si>
  <si>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</si>
  <si>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</si>
  <si>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</si>
  <si>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</si>
  <si>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</si>
  <si>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</si>
  <si>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</si>
  <si>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</si>
  <si>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</si>
  <si>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</si>
  <si>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</si>
  <si>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</si>
  <si>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</si>
  <si>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</si>
  <si>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</si>
  <si>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</si>
  <si>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</si>
  <si>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</si>
  <si>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</si>
  <si>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</si>
  <si>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</si>
  <si>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</si>
  <si>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</si>
  <si>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</si>
  <si>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</si>
  <si>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</si>
  <si>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</si>
  <si>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</si>
  <si>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</si>
  <si>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</si>
  <si>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</si>
  <si>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</si>
  <si>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</si>
  <si>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</si>
  <si>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</si>
  <si>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</si>
  <si>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</si>
  <si>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</si>
  <si>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</si>
  <si>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</si>
  <si>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</si>
  <si>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</si>
  <si>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</si>
  <si>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</si>
  <si>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</si>
  <si>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</si>
  <si>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</si>
  <si>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</si>
  <si>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</si>
  <si>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</si>
  <si>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</si>
  <si>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</si>
  <si>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</si>
  <si>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</si>
  <si>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</si>
  <si>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</si>
  <si>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</si>
  <si>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</si>
  <si>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</si>
  <si>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</si>
  <si>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</si>
  <si>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</si>
  <si>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</si>
  <si>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</si>
  <si>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</si>
  <si>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</si>
  <si>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</si>
  <si>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</si>
  <si>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</si>
  <si>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</si>
  <si>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</si>
  <si>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</si>
  <si>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</si>
  <si>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</si>
  <si>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</si>
  <si>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</si>
  <si>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</si>
  <si>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</si>
  <si>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</si>
  <si>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</si>
  <si>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</si>
  <si>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</si>
  <si>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</si>
  <si>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</si>
  <si>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</si>
  <si>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</si>
  <si>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</si>
  <si>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</si>
  <si>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</si>
  <si>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</si>
  <si>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</si>
  <si>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</si>
  <si>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</si>
  <si>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</si>
  <si>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</si>
  <si>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</si>
  <si>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</si>
  <si>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</si>
  <si>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</si>
  <si>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</si>
  <si>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</si>
  <si>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</si>
  <si>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</si>
  <si>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</si>
  <si>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</si>
  <si>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</si>
  <si>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</si>
  <si>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</si>
  <si>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</si>
  <si>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</si>
  <si>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</si>
  <si>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</si>
  <si>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</si>
  <si>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</si>
  <si>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</si>
  <si>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</si>
  <si>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</si>
  <si>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</si>
  <si>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</si>
  <si>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</si>
  <si>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</si>
  <si>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</si>
  <si>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</si>
  <si>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</si>
  <si>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</si>
  <si>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</si>
  <si>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</si>
  <si>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</si>
  <si>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</si>
  <si>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</si>
  <si>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</si>
  <si>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</si>
  <si>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</si>
  <si>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</si>
  <si>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</si>
  <si>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</si>
  <si>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</si>
  <si>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</si>
  <si>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</si>
  <si>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</si>
  <si>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</si>
  <si>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</si>
  <si>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</si>
  <si>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</si>
  <si>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</si>
  <si>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</si>
  <si>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</si>
  <si>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</si>
  <si>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</si>
  <si>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</si>
  <si>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</si>
  <si>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</si>
  <si>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</si>
  <si>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</si>
  <si>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</si>
  <si>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</si>
  <si>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</si>
  <si>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</si>
  <si>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</si>
  <si>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</si>
  <si>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</si>
  <si>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</si>
  <si>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</si>
  <si>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</si>
  <si>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</si>
  <si>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</si>
  <si>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</si>
  <si>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</si>
  <si>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</si>
  <si>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</si>
  <si>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</si>
  <si>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</si>
  <si>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</si>
  <si>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</si>
  <si>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</si>
  <si>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</si>
  <si>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</si>
  <si>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</si>
  <si>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</si>
  <si>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</si>
  <si>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</si>
  <si>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</si>
  <si>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</si>
  <si>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</si>
  <si>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</si>
  <si>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</si>
  <si>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</si>
  <si>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</si>
  <si>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</si>
  <si>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</si>
  <si>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</si>
  <si>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</si>
  <si>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</si>
  <si>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</si>
  <si>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</si>
  <si>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</si>
  <si>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</si>
  <si>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</si>
  <si>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</si>
  <si>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</si>
  <si>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</si>
  <si>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</si>
  <si>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</si>
  <si>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</si>
  <si>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</si>
  <si>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</si>
  <si>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</si>
  <si>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</si>
  <si>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</si>
  <si>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</si>
  <si>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</si>
  <si>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</si>
  <si>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</si>
  <si>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</si>
  <si>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</si>
  <si>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</si>
  <si>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</si>
  <si>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</si>
  <si>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</si>
  <si>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</si>
  <si>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</si>
  <si>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</si>
  <si>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</si>
  <si>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</si>
  <si>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</si>
  <si>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</si>
  <si>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</si>
  <si>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</si>
  <si>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</si>
  <si>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</si>
  <si>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</si>
  <si>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</si>
  <si>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</si>
  <si>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</si>
  <si>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</si>
  <si>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</si>
  <si>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</si>
  <si>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</si>
  <si>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</si>
  <si>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</si>
  <si>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</si>
  <si>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</si>
  <si>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</si>
  <si>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</si>
  <si>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</si>
  <si>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</si>
  <si>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</si>
  <si>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</si>
  <si>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</si>
  <si>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</si>
  <si>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</si>
  <si>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</si>
  <si>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</si>
  <si>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</si>
  <si>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</si>
  <si>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</si>
  <si>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</si>
  <si>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</si>
  <si>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</si>
  <si>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</si>
  <si>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</si>
  <si>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</si>
  <si>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</si>
  <si>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</si>
  <si>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</si>
  <si>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</si>
  <si>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</si>
  <si>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</si>
  <si>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</si>
  <si>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</si>
  <si>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</si>
  <si>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</si>
  <si>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</si>
  <si>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</si>
  <si>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</si>
  <si>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</si>
  <si>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</si>
  <si>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</si>
  <si>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</si>
  <si>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</si>
  <si>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</si>
  <si>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</si>
  <si>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</si>
  <si>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</si>
  <si>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</si>
  <si>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</si>
  <si>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</si>
  <si>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</si>
  <si>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</si>
  <si>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</si>
  <si>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</si>
  <si>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</si>
  <si>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</si>
  <si>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</si>
  <si>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</si>
  <si>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</si>
  <si>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</si>
  <si>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</si>
  <si>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</si>
  <si>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</si>
  <si>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</si>
  <si>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</si>
  <si>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</si>
  <si>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</si>
  <si>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</si>
  <si>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</si>
  <si>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</si>
  <si>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</si>
  <si>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</si>
  <si>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</si>
  <si>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</si>
  <si>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</si>
  <si>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</si>
  <si>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</si>
  <si>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</si>
  <si>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</si>
  <si>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</si>
  <si>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</si>
  <si>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</si>
  <si>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</si>
  <si>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</si>
  <si>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</si>
  <si>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</si>
  <si>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</si>
  <si>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</si>
  <si>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</si>
  <si>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</si>
  <si>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</si>
  <si>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</si>
  <si>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</si>
  <si>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</si>
  <si>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</si>
  <si>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</si>
  <si>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</si>
  <si>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</si>
  <si>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</si>
  <si>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</si>
  <si>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</si>
  <si>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</si>
  <si>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</si>
  <si>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</si>
  <si>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</si>
  <si>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</si>
  <si>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</si>
  <si>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</si>
  <si>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</si>
  <si>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</si>
  <si>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</si>
  <si>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</si>
  <si>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</si>
  <si>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</si>
  <si>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</si>
  <si>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</si>
  <si>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</si>
  <si>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</si>
  <si>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</si>
  <si>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</si>
  <si>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</si>
  <si>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</si>
  <si>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</si>
  <si>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</si>
  <si>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</si>
  <si>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</si>
  <si>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</si>
  <si>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</si>
  <si>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</si>
  <si>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</si>
  <si>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</si>
  <si>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</si>
  <si>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</si>
  <si>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</si>
  <si>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</si>
  <si>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</si>
  <si>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</si>
  <si>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</si>
  <si>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</si>
  <si>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</si>
  <si>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</si>
  <si>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</si>
  <si>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</si>
  <si>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</si>
  <si>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</si>
  <si>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</si>
  <si>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</si>
  <si>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</si>
  <si>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</si>
  <si>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</si>
  <si>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</si>
  <si>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</si>
  <si>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</si>
  <si>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</si>
  <si>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</si>
  <si>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</si>
  <si>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</si>
  <si>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</si>
  <si>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</si>
  <si>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</si>
  <si>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</si>
  <si>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</si>
  <si>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</si>
  <si>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</si>
  <si>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</si>
  <si>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</si>
  <si>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</si>
  <si>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</si>
  <si>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</si>
  <si>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</si>
  <si>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</si>
  <si>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</si>
  <si>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</si>
  <si>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</si>
  <si>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</si>
  <si>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</si>
  <si>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</si>
  <si>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</si>
  <si>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</si>
  <si>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</si>
  <si>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</si>
  <si>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</si>
  <si>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</si>
  <si>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</si>
  <si>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</si>
  <si>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</si>
  <si>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</si>
  <si>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</si>
  <si>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</si>
  <si>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</si>
  <si>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</si>
  <si>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</si>
  <si>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</si>
  <si>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</si>
  <si>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</si>
  <si>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</si>
  <si>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</si>
  <si>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</si>
  <si>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</si>
  <si>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</si>
  <si>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</si>
  <si>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</si>
  <si>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</si>
  <si>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</si>
  <si>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</si>
  <si>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</si>
  <si>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</si>
  <si>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</si>
  <si>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</si>
  <si>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</si>
  <si>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</si>
  <si>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</si>
  <si>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</si>
  <si>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</si>
  <si>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</si>
  <si>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</si>
  <si>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</si>
  <si>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</si>
  <si>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</si>
  <si>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</si>
  <si>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</si>
  <si>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</si>
  <si>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</si>
  <si>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</si>
  <si>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</si>
  <si>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</si>
  <si>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</si>
  <si>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</si>
  <si>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</si>
  <si>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</si>
  <si>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</si>
  <si>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</si>
  <si>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</si>
  <si>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</si>
  <si>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</si>
  <si>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</si>
  <si>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</si>
  <si>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</si>
  <si>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</si>
  <si>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</si>
  <si>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</si>
  <si>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</si>
  <si>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</si>
  <si>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</si>
  <si>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</si>
  <si>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</si>
  <si>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</si>
  <si>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</si>
  <si>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</si>
  <si>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</si>
  <si>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</si>
  <si>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</si>
  <si>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</si>
  <si>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</si>
  <si>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</si>
  <si>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</si>
  <si>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</si>
  <si>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</si>
  <si>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</si>
  <si>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</si>
  <si>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</si>
  <si>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</si>
  <si>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</si>
  <si>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</si>
  <si>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</si>
  <si>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</si>
  <si>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</si>
  <si>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</si>
  <si>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</si>
  <si>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</si>
  <si>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</si>
  <si>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</si>
  <si>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</si>
  <si>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</si>
  <si>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</si>
  <si>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</si>
  <si>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</si>
  <si>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</si>
  <si>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</si>
  <si>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</si>
  <si>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</si>
  <si>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</si>
  <si>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</si>
  <si>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</si>
  <si>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</si>
  <si>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</si>
  <si>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</si>
  <si>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</si>
  <si>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</si>
  <si>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</si>
  <si>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</si>
  <si>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</si>
  <si>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</si>
  <si>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</si>
  <si>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</si>
  <si>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</si>
  <si>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</si>
  <si>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</si>
  <si>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</si>
  <si>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</si>
  <si>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</si>
  <si>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</si>
  <si>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</si>
  <si>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</si>
  <si>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</si>
  <si>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</si>
  <si>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</si>
  <si>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</si>
  <si>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</si>
  <si>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</si>
  <si>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</si>
  <si>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</si>
  <si>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</si>
  <si>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</si>
  <si>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</si>
  <si>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</si>
  <si>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</si>
  <si>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</si>
  <si>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</si>
  <si>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</si>
  <si>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</si>
  <si>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</si>
  <si>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</si>
  <si>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</si>
  <si>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</si>
  <si>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</si>
  <si>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</si>
  <si>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</si>
  <si>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</si>
  <si>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</si>
  <si>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</si>
  <si>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</si>
  <si>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</si>
  <si>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</si>
  <si>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</si>
  <si>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</si>
  <si>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</si>
  <si>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</si>
  <si>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</si>
  <si>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</si>
  <si>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</si>
  <si>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</si>
  <si>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</si>
  <si>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</si>
  <si>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</si>
  <si>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</si>
  <si>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</si>
  <si>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</si>
  <si>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</si>
  <si>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</si>
  <si>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</si>
  <si>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</si>
  <si>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</si>
  <si>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</si>
  <si>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</si>
  <si>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</si>
  <si>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</si>
  <si>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</si>
  <si>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</si>
  <si>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</si>
  <si>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</si>
  <si>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</si>
  <si>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</si>
  <si>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</si>
  <si>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</si>
  <si>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</si>
  <si>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</si>
  <si>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</si>
  <si>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</si>
  <si>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</si>
  <si>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</si>
  <si>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</si>
  <si>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</si>
  <si>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</si>
  <si>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</si>
  <si>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</si>
  <si>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</si>
  <si>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</si>
  <si>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</si>
  <si>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</si>
  <si>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</si>
  <si>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</si>
  <si>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</si>
  <si>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</si>
  <si>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</si>
  <si>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</si>
  <si>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</si>
  <si>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</si>
  <si>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</si>
  <si>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</si>
  <si>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</si>
  <si>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</si>
  <si>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</si>
  <si>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</si>
  <si>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</si>
  <si>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</si>
  <si>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</si>
  <si>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</si>
  <si>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</si>
  <si>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</si>
  <si>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</si>
  <si>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</si>
  <si>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</si>
  <si>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</si>
  <si>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</si>
  <si>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</si>
  <si>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</si>
  <si>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</si>
  <si>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</si>
  <si>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</si>
  <si>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</si>
  <si>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</si>
  <si>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</si>
  <si>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</si>
  <si>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</si>
  <si>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</si>
  <si>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</si>
  <si>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</si>
  <si>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</si>
  <si>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</si>
  <si>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</si>
  <si>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</si>
  <si>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</si>
  <si>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</si>
  <si>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</si>
  <si>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</si>
  <si>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</si>
  <si>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</si>
  <si>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</si>
  <si>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</si>
  <si>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</si>
  <si>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</si>
  <si>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</si>
  <si>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</si>
  <si>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</si>
  <si>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</si>
  <si>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</si>
  <si>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</si>
  <si>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</si>
  <si>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</si>
  <si>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</si>
  <si>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</si>
  <si>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</si>
  <si>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</si>
  <si>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</si>
  <si>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</si>
  <si>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</si>
  <si>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</si>
  <si>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</si>
  <si>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</si>
  <si>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</si>
  <si>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</si>
  <si>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</si>
  <si>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</si>
  <si>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</si>
  <si>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</si>
  <si>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</si>
  <si>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</si>
  <si>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</si>
  <si>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</si>
  <si>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</si>
  <si>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</si>
  <si>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</si>
  <si>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</si>
  <si>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</si>
  <si>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</si>
  <si>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</si>
  <si>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</si>
  <si>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</si>
  <si>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</si>
  <si>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</si>
  <si>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</si>
  <si>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</si>
  <si>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</si>
  <si>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</si>
  <si>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</si>
  <si>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</si>
  <si>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</si>
  <si>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</si>
  <si>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</si>
  <si>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</si>
  <si>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</si>
  <si>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</si>
  <si>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</si>
  <si>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</si>
  <si>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</si>
  <si>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</si>
  <si>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</si>
  <si>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</si>
  <si>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</si>
  <si>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</si>
  <si>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</si>
  <si>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</si>
  <si>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</si>
  <si>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</si>
  <si>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</si>
  <si>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</si>
  <si>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</si>
  <si>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</si>
  <si>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</si>
  <si>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</si>
  <si>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</si>
  <si>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</si>
  <si>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</si>
  <si>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</si>
  <si>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</si>
  <si>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</si>
  <si>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</si>
  <si>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</si>
  <si>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</si>
  <si>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</si>
  <si>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</si>
  <si>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</si>
  <si>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</si>
  <si>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</si>
  <si>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</si>
  <si>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</si>
  <si>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</si>
  <si>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</si>
  <si>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</si>
  <si>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</si>
  <si>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</si>
  <si>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</si>
  <si>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</si>
  <si>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</si>
  <si>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</si>
  <si>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</si>
  <si>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</si>
  <si>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</si>
  <si>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</si>
  <si>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</si>
  <si>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</si>
  <si>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</si>
  <si>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</si>
  <si>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</si>
  <si>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</si>
  <si>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</si>
  <si>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</si>
  <si>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</si>
  <si>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</si>
  <si>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</si>
  <si>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</si>
  <si>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</si>
  <si>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</si>
  <si>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</si>
  <si>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</si>
  <si>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</si>
  <si>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</si>
  <si>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</si>
  <si>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</si>
  <si>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</si>
  <si>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</si>
  <si>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</si>
  <si>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</si>
  <si>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</si>
  <si>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</si>
  <si>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</si>
  <si>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</si>
  <si>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</si>
  <si>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</si>
  <si>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</si>
  <si>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</si>
  <si>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</si>
  <si>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</si>
  <si>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</si>
  <si>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</si>
  <si>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</si>
  <si>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</si>
  <si>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</si>
  <si>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</si>
  <si>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</si>
  <si>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</si>
  <si>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</si>
  <si>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</si>
  <si>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</si>
  <si>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</si>
  <si>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</si>
  <si>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</si>
  <si>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</si>
  <si>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</si>
  <si>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</si>
  <si>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</si>
  <si>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</si>
  <si>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</si>
  <si>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</si>
  <si>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</si>
  <si>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</si>
  <si>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</si>
  <si>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</si>
  <si>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</si>
  <si>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</si>
  <si>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</si>
  <si>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</si>
  <si>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</si>
  <si>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</si>
  <si>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</si>
  <si>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</si>
  <si>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</si>
  <si>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</si>
  <si>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</si>
  <si>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</si>
  <si>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</si>
  <si>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</si>
  <si>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</si>
  <si>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</si>
  <si>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</si>
  <si>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</si>
  <si>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</si>
  <si>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</si>
  <si>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</si>
  <si>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</si>
  <si>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</si>
  <si>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</si>
  <si>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</si>
  <si>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</si>
  <si>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</si>
  <si>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</si>
  <si>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</si>
  <si>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</si>
  <si>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</si>
  <si>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</si>
  <si>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</si>
  <si>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</si>
  <si>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</si>
  <si>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</si>
  <si>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</si>
  <si>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</si>
  <si>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</si>
  <si>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</si>
  <si>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</si>
  <si>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</si>
  <si>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</si>
  <si>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</si>
  <si>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</si>
  <si>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</si>
  <si>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</si>
  <si>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</si>
  <si>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</si>
  <si>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</si>
  <si>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</si>
  <si>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</si>
  <si>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</si>
  <si>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</si>
  <si>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</si>
  <si>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</si>
  <si>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</si>
  <si>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</si>
  <si>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</si>
  <si>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</si>
  <si>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</si>
  <si>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</si>
  <si>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</si>
  <si>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</si>
  <si>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</si>
  <si>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</si>
  <si>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</si>
  <si>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</si>
  <si>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</si>
  <si>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</si>
  <si>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</si>
  <si>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</si>
  <si>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</si>
  <si>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</si>
  <si>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</si>
  <si>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</si>
  <si>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</si>
  <si>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</si>
  <si>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</si>
  <si>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</si>
  <si>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</si>
  <si>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</si>
  <si>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</si>
  <si>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</si>
  <si>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</si>
  <si>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</si>
  <si>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</si>
  <si>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</si>
  <si>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</si>
  <si>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</si>
  <si>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</si>
  <si>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</si>
  <si>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</si>
  <si>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</si>
  <si>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</si>
  <si>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</si>
  <si>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</si>
  <si>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</si>
  <si>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</si>
  <si>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</si>
  <si>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</si>
  <si>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</si>
  <si>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</si>
  <si>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</si>
  <si>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</si>
  <si>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</si>
  <si>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</si>
  <si>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</si>
  <si>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</si>
  <si>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</si>
  <si>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</si>
  <si>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</si>
  <si>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</si>
  <si>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</si>
  <si>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</si>
  <si>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</si>
  <si>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</si>
  <si>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</si>
  <si>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</si>
  <si>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</si>
  <si>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</si>
  <si>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</si>
  <si>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</si>
  <si>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</si>
  <si>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</si>
  <si>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</si>
  <si>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</si>
  <si>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</si>
  <si>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</si>
  <si>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</si>
  <si>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</si>
  <si>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</si>
  <si>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</si>
  <si>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</si>
  <si>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</si>
  <si>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</si>
  <si>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</si>
  <si>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</si>
  <si>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</si>
  <si>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</si>
  <si>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</si>
  <si>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</si>
  <si>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</si>
  <si>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</si>
  <si>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</si>
  <si>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</si>
  <si>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</si>
  <si>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</si>
  <si>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</si>
  <si>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</si>
  <si>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</si>
  <si>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</si>
  <si>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</si>
  <si>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</si>
  <si>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</si>
  <si>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</si>
  <si>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</si>
  <si>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</si>
  <si>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</si>
  <si>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</si>
  <si>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</si>
  <si>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</si>
  <si>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</si>
  <si>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</si>
  <si>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</si>
  <si>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</si>
  <si>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</si>
  <si>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</si>
  <si>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</si>
  <si>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</si>
  <si>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</si>
  <si>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</si>
  <si>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</si>
  <si>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</si>
  <si>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</si>
  <si>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</si>
  <si>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</si>
  <si>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</si>
  <si>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</si>
  <si>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</si>
  <si>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</si>
  <si>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</si>
  <si>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</si>
  <si>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</si>
  <si>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</si>
  <si>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</si>
  <si>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</si>
  <si>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</si>
  <si>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</si>
  <si>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</si>
  <si>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</si>
  <si>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</si>
  <si>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</si>
  <si>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</si>
  <si>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</si>
  <si>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</si>
  <si>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</si>
  <si>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</si>
  <si>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</si>
  <si>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</si>
  <si>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</si>
  <si>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</si>
  <si>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</si>
  <si>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</si>
  <si>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</si>
  <si>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</si>
  <si>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</si>
  <si>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</si>
  <si>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</si>
  <si>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</si>
  <si>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</si>
  <si>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</si>
  <si>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</si>
  <si>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</si>
  <si>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</si>
  <si>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</si>
  <si>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</si>
  <si>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</si>
  <si>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</si>
  <si>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</si>
  <si>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</si>
  <si>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</si>
  <si>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</si>
  <si>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</si>
  <si>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</si>
  <si>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</si>
  <si>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</si>
  <si>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</si>
  <si>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</si>
  <si>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</si>
  <si>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</si>
  <si>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</si>
  <si>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</si>
  <si>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</si>
  <si>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</si>
  <si>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</si>
  <si>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</si>
  <si>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</si>
  <si>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</si>
  <si>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</si>
  <si>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</si>
  <si>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</si>
  <si>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</si>
  <si>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</si>
  <si>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</si>
  <si>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</si>
  <si>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</si>
  <si>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</si>
  <si>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</si>
  <si>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</si>
  <si>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</si>
  <si>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</si>
  <si>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</si>
  <si>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</si>
  <si>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</si>
  <si>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</si>
  <si>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</si>
  <si>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</si>
  <si>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</si>
  <si>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</si>
  <si>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</si>
  <si>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</si>
  <si>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</si>
  <si>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</si>
  <si>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</si>
  <si>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</si>
  <si>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</si>
  <si>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</si>
  <si>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</si>
  <si>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</si>
  <si>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</si>
  <si>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</si>
  <si>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</si>
  <si>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</si>
  <si>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</si>
  <si>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</si>
  <si>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</si>
  <si>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</si>
  <si>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</si>
  <si>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</si>
  <si>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</si>
  <si>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</si>
  <si>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</si>
  <si>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</si>
  <si>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</si>
  <si>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</si>
  <si>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</si>
  <si>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</si>
  <si>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</si>
  <si>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</si>
  <si>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</si>
  <si>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</si>
  <si>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</si>
  <si>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</si>
  <si>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</si>
  <si>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</si>
  <si>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</si>
  <si>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</si>
  <si>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</si>
  <si>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</si>
  <si>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</si>
  <si>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</si>
  <si>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</si>
  <si>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</si>
  <si>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</si>
  <si>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</si>
  <si>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</si>
  <si>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</si>
  <si>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</si>
  <si>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</si>
  <si>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</si>
  <si>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</si>
  <si>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</si>
  <si>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</si>
  <si>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</si>
  <si>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</si>
  <si>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</si>
  <si>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</si>
  <si>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</si>
  <si>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</si>
  <si>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</si>
  <si>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</si>
  <si>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</si>
  <si>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</si>
  <si>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</si>
  <si>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</si>
  <si>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</si>
  <si>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</si>
  <si>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</si>
  <si>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</si>
  <si>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</si>
  <si>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</si>
  <si>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</si>
  <si>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</si>
  <si>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</si>
  <si>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</si>
  <si>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</si>
  <si>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</si>
  <si>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</si>
  <si>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</si>
  <si>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</si>
  <si>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</si>
  <si>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</si>
  <si>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</si>
  <si>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</si>
  <si>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</si>
  <si>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</si>
  <si>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</si>
  <si>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</si>
  <si>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</si>
  <si>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</si>
  <si>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</si>
  <si>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</si>
  <si>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</si>
  <si>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</si>
  <si>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</si>
  <si>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</si>
  <si>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</si>
  <si>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</si>
  <si>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</si>
  <si>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</si>
  <si>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</si>
  <si>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</si>
  <si>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</si>
  <si>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</si>
  <si>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</si>
  <si>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</si>
  <si>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</si>
  <si>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</si>
  <si>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</si>
  <si>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</si>
  <si>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</si>
  <si>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</si>
  <si>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</si>
  <si>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</si>
  <si>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</si>
  <si>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</si>
  <si>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</si>
  <si>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</si>
  <si>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</si>
  <si>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</si>
  <si>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</si>
  <si>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</si>
  <si>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</si>
  <si>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</si>
  <si>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</si>
  <si>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</si>
  <si>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</si>
  <si>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</si>
  <si>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</si>
  <si>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</si>
  <si>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</si>
  <si>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</si>
  <si>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</si>
  <si>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</si>
  <si>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</si>
  <si>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</si>
  <si>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</si>
  <si>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</si>
  <si>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</si>
  <si>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</si>
  <si>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</si>
  <si>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</si>
  <si>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</si>
  <si>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</si>
  <si>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</si>
  <si>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</si>
  <si>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</si>
  <si>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</si>
  <si>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</si>
  <si>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</si>
  <si>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</si>
  <si>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</si>
  <si>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</si>
  <si>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</si>
  <si>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</si>
  <si>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</si>
  <si>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</si>
  <si>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</si>
  <si>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</si>
  <si>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</si>
  <si>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</si>
  <si>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</si>
  <si>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</si>
  <si>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</si>
  <si>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</si>
  <si>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</si>
  <si>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</si>
  <si>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</si>
  <si>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</si>
  <si>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</si>
  <si>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</si>
  <si>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</si>
  <si>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</si>
  <si>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</si>
  <si>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</si>
  <si>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</si>
  <si>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</si>
  <si>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</si>
  <si>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</si>
  <si>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</si>
  <si>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</si>
  <si>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</si>
  <si>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</si>
  <si>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</si>
  <si>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</si>
  <si>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</si>
  <si>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</si>
  <si>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</si>
  <si>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</si>
  <si>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</si>
  <si>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</si>
  <si>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</si>
  <si>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</si>
  <si>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</si>
  <si>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</si>
  <si>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</si>
  <si>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</si>
  <si>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</si>
  <si>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</si>
  <si>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</si>
  <si>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</si>
  <si>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</si>
  <si>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</si>
  <si>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</si>
  <si>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</si>
  <si>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</si>
  <si>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</si>
  <si>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</si>
  <si>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</si>
  <si>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</si>
  <si>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</si>
  <si>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</si>
  <si>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</si>
  <si>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</si>
  <si>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</si>
  <si>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</si>
  <si>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</si>
  <si>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</si>
  <si>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</si>
  <si>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</si>
  <si>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</si>
  <si>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</si>
  <si>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</si>
  <si>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</si>
  <si>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</si>
  <si>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</si>
  <si>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</si>
  <si>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</si>
  <si>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</si>
  <si>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</si>
  <si>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</si>
  <si>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</si>
  <si>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</si>
  <si>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</si>
  <si>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</si>
  <si>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</si>
  <si>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</si>
  <si>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</si>
  <si>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</si>
  <si>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</si>
  <si>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</si>
  <si>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</si>
  <si>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</si>
  <si>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</si>
  <si>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</si>
  <si>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</si>
  <si>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</si>
  <si>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</si>
  <si>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</si>
  <si>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</si>
  <si>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</si>
  <si>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</si>
  <si>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</si>
  <si>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</si>
  <si>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</si>
  <si>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</si>
  <si>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</si>
  <si>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</si>
  <si>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</si>
  <si>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</si>
  <si>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</si>
  <si>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</si>
  <si>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</si>
  <si>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</si>
  <si>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</si>
  <si>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</si>
  <si>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</si>
  <si>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</si>
  <si>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</si>
  <si>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</si>
  <si>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</si>
  <si>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</si>
  <si>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</si>
  <si>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</si>
  <si>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</si>
  <si>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</si>
  <si>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</si>
  <si>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</si>
  <si>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</si>
  <si>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</si>
  <si>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</si>
  <si>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</si>
  <si>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</si>
  <si>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</si>
  <si>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</si>
  <si>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</si>
  <si>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</si>
  <si>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</si>
  <si>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</si>
  <si>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</si>
  <si>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</si>
  <si>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</si>
  <si>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</si>
  <si>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</si>
  <si>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</si>
  <si>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</si>
  <si>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</si>
  <si>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</si>
  <si>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</si>
  <si>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</si>
  <si>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</si>
  <si>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</si>
  <si>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</si>
  <si>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</si>
  <si>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</si>
  <si>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</si>
  <si>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</si>
  <si>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</si>
  <si>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</si>
  <si>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</si>
  <si>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</si>
  <si>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</si>
  <si>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</si>
  <si>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</si>
  <si>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</si>
  <si>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</si>
  <si>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</si>
  <si>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</si>
  <si>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</si>
  <si>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</si>
  <si>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</si>
  <si>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</si>
  <si>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</si>
  <si>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</si>
  <si>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</si>
  <si>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</si>
  <si>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</si>
  <si>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</si>
  <si>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</si>
  <si>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</si>
  <si>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</si>
  <si>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</si>
  <si>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</si>
  <si>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</si>
  <si>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</si>
  <si>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</si>
  <si>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</si>
  <si>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</si>
  <si>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</si>
  <si>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</si>
  <si>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</si>
  <si>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</si>
  <si>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</si>
  <si>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</si>
  <si>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</si>
  <si>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</si>
  <si>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</si>
  <si>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</si>
  <si>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</si>
  <si>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</si>
  <si>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</si>
  <si>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</si>
  <si>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</si>
  <si>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</si>
  <si>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</si>
  <si>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</si>
  <si>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</si>
  <si>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</si>
  <si>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</si>
  <si>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</si>
  <si>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</si>
  <si>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</si>
  <si>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</si>
  <si>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</si>
  <si>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</si>
  <si>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</si>
  <si>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</si>
  <si>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</si>
  <si>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</si>
  <si>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</si>
  <si>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</si>
  <si>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</si>
  <si>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</si>
  <si>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</si>
  <si>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</si>
  <si>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</si>
  <si>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</si>
  <si>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</si>
  <si>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</si>
  <si>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</si>
  <si>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</si>
  <si>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</si>
  <si>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</si>
  <si>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</si>
  <si>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</si>
  <si>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</si>
  <si>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</si>
  <si>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</si>
  <si>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</si>
  <si>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</si>
  <si>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</si>
  <si>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</si>
  <si>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</si>
  <si>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</si>
  <si>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</si>
  <si>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</si>
  <si>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</si>
  <si>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</si>
  <si>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</si>
  <si>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</si>
  <si>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</si>
  <si>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</si>
  <si>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</si>
  <si>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</si>
  <si>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</si>
  <si>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</si>
  <si>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</si>
  <si>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</si>
  <si>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</si>
  <si>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</si>
  <si>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</si>
  <si>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</si>
  <si>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</si>
  <si>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</si>
  <si>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</si>
  <si>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</si>
  <si>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</si>
  <si>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</si>
  <si>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</si>
  <si>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</si>
  <si>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</si>
  <si>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</si>
  <si>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</si>
  <si>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</si>
  <si>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</si>
  <si>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</si>
  <si>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</si>
  <si>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</si>
  <si>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</si>
  <si>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</si>
  <si>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</si>
  <si>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</si>
  <si>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</si>
  <si>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</si>
  <si>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</si>
  <si>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</si>
  <si>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</si>
  <si>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</si>
  <si>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</si>
  <si>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</si>
  <si>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</si>
  <si>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</si>
  <si>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</si>
  <si>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</si>
  <si>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</si>
  <si>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</si>
  <si>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</si>
  <si>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</si>
  <si>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</si>
  <si>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</si>
  <si>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</si>
  <si>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</si>
  <si>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</si>
  <si>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</si>
  <si>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</si>
  <si>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</si>
  <si>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</si>
  <si>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</si>
  <si>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</si>
  <si>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</si>
  <si>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</si>
  <si>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</si>
  <si>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</si>
  <si>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</si>
  <si>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</si>
  <si>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</si>
  <si>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</si>
  <si>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</si>
  <si>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</si>
  <si>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</si>
  <si>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</si>
  <si>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</si>
  <si>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</si>
  <si>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</si>
  <si>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</si>
  <si>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</si>
  <si>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</si>
  <si>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</si>
  <si>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</si>
  <si>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</si>
  <si>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</si>
  <si>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</si>
  <si>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</si>
  <si>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</si>
  <si>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</si>
  <si>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</si>
  <si>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</si>
  <si>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</si>
  <si>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</si>
  <si>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</si>
  <si>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</si>
  <si>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</si>
  <si>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</si>
  <si>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</si>
  <si>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</si>
  <si>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</si>
  <si>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</si>
  <si>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</si>
  <si>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</si>
  <si>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</si>
  <si>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</si>
  <si>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</si>
  <si>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</si>
  <si>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</si>
  <si>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</si>
  <si>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</si>
  <si>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</si>
  <si>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</si>
  <si>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</si>
  <si>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</si>
  <si>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</si>
  <si>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</si>
  <si>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</si>
  <si>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</si>
  <si>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</si>
  <si>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</si>
  <si>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</si>
  <si>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</si>
  <si>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</si>
  <si>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</si>
  <si>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</si>
  <si>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</si>
  <si>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</si>
  <si>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</si>
  <si>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</si>
  <si>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</si>
  <si>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</si>
  <si>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</si>
  <si>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</si>
  <si>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</si>
  <si>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</si>
  <si>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</si>
  <si>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</si>
  <si>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</si>
  <si>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</si>
  <si>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</si>
  <si>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</si>
  <si>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</si>
  <si>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</si>
  <si>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</si>
  <si>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</si>
  <si>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</si>
  <si>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</si>
  <si>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</si>
  <si>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</si>
  <si>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</si>
  <si>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</si>
  <si>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</si>
  <si>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</si>
  <si>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</si>
  <si>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</si>
  <si>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</si>
  <si>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</si>
  <si>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</si>
  <si>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</si>
  <si>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</si>
  <si>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</si>
  <si>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</si>
  <si>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</si>
  <si>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</si>
  <si>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</si>
  <si>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</si>
  <si>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</si>
  <si>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</si>
  <si>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</si>
  <si>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</si>
  <si>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</si>
  <si>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</si>
  <si>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</si>
  <si>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</si>
  <si>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</si>
  <si>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</si>
  <si>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</si>
  <si>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</si>
  <si>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</si>
  <si>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</si>
  <si>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</si>
  <si>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</si>
  <si>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</si>
  <si>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</si>
  <si>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</si>
  <si>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</si>
  <si>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</si>
  <si>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</si>
  <si>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</si>
  <si>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</si>
  <si>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</si>
  <si>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</si>
  <si>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</si>
  <si>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</si>
  <si>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</si>
  <si>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</si>
  <si>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</si>
  <si>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</si>
  <si>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</si>
  <si>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</si>
  <si>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</si>
  <si>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</si>
  <si>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</si>
  <si>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</si>
  <si>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</si>
  <si>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</si>
  <si>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</si>
  <si>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</si>
  <si>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</si>
  <si>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</si>
  <si>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</si>
  <si>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</si>
  <si>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</si>
  <si>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</si>
  <si>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</si>
  <si>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</si>
  <si>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</si>
  <si>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</si>
  <si>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</si>
  <si>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</si>
  <si>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</si>
  <si>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</si>
  <si>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</si>
  <si>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</si>
  <si>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</si>
  <si>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</si>
  <si>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</si>
  <si>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</si>
  <si>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</si>
  <si>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</si>
  <si>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</si>
  <si>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</si>
  <si>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</si>
  <si>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</si>
  <si>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</si>
  <si>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</si>
  <si>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</si>
  <si>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</si>
  <si>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</si>
  <si>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</si>
  <si>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</si>
  <si>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</si>
  <si>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</si>
  <si>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</si>
  <si>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</si>
  <si>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</si>
  <si>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</si>
  <si>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</si>
  <si>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</si>
  <si>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</si>
  <si>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</si>
  <si>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</si>
  <si>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</si>
  <si>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</si>
  <si>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</si>
  <si>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</si>
  <si>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</si>
  <si>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</si>
  <si>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</si>
  <si>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</si>
  <si>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</si>
  <si>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</si>
  <si>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</si>
  <si>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</si>
  <si>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</si>
  <si>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</si>
  <si>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</si>
  <si>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</si>
  <si>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</si>
  <si>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</si>
  <si>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</si>
  <si>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</si>
  <si>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</si>
  <si>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</si>
  <si>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</si>
  <si>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</si>
  <si>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</si>
  <si>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</si>
  <si>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</si>
  <si>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</si>
  <si>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</si>
  <si>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</si>
  <si>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</si>
  <si>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</si>
  <si>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</si>
  <si>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</si>
  <si>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</si>
  <si>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</si>
  <si>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</si>
  <si>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</si>
  <si>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</si>
  <si>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</si>
  <si>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</si>
  <si>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</si>
  <si>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</si>
  <si>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</si>
  <si>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</si>
  <si>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</si>
  <si>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</si>
  <si>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</si>
  <si>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</si>
  <si>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</si>
  <si>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</si>
  <si>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</si>
  <si>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</si>
  <si>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</si>
  <si>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</si>
  <si>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</si>
  <si>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</si>
  <si>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</si>
  <si>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</si>
  <si>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</si>
  <si>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</si>
  <si>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</si>
  <si>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</si>
  <si>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</si>
  <si>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</si>
  <si>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</si>
  <si>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</si>
  <si>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</si>
  <si>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</si>
  <si>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</si>
  <si>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</si>
  <si>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</si>
  <si>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</si>
  <si>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</si>
  <si>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</si>
  <si>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</si>
  <si>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</si>
  <si>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</si>
  <si>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</si>
  <si>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</si>
  <si>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</si>
  <si>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</si>
  <si>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</si>
  <si>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</si>
  <si>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</si>
  <si>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</si>
  <si>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</si>
  <si>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</si>
  <si>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</si>
  <si>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</si>
  <si>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</si>
  <si>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</si>
  <si>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</si>
  <si>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</si>
  <si>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</si>
  <si>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</si>
  <si>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</si>
  <si>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</si>
  <si>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</si>
  <si>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</si>
  <si>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</si>
  <si>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</si>
  <si>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</si>
  <si>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</si>
  <si>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</si>
  <si>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</si>
  <si>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</si>
  <si>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</si>
  <si>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</si>
  <si>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</si>
  <si>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</si>
  <si>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</si>
  <si>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</si>
  <si>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</si>
  <si>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</si>
  <si>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</si>
  <si>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</si>
  <si>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</si>
  <si>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</si>
  <si>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</si>
  <si>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</si>
  <si>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</si>
  <si>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</si>
  <si>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</si>
  <si>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</si>
  <si>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</si>
  <si>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</si>
  <si>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</si>
  <si>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</si>
  <si>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</si>
  <si>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</si>
  <si>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</si>
  <si>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</si>
  <si>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</si>
  <si>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</si>
  <si>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</si>
  <si>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</si>
  <si>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</si>
  <si>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</si>
  <si>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</si>
  <si>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</si>
  <si>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</si>
  <si>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</si>
  <si>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</si>
  <si>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</si>
  <si>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</si>
  <si>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</si>
  <si>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</si>
  <si>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</si>
  <si>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</si>
  <si>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</si>
  <si>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</si>
  <si>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</si>
  <si>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</si>
  <si>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</si>
  <si>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</si>
  <si>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</si>
  <si>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</si>
  <si>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</si>
  <si>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</si>
  <si>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</si>
  <si>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</si>
  <si>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</si>
  <si>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</si>
  <si>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</si>
  <si>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</si>
  <si>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</si>
  <si>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</si>
  <si>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</si>
  <si>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</si>
  <si>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</si>
  <si>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</si>
  <si>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</si>
  <si>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</si>
  <si>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</si>
  <si>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</si>
  <si>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</si>
  <si>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</si>
  <si>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</si>
  <si>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</si>
  <si>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</si>
  <si>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</si>
  <si>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</si>
  <si>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</si>
  <si>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</si>
  <si>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</si>
  <si>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</si>
  <si>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</si>
  <si>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</si>
  <si>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</si>
  <si>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</si>
  <si>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</si>
  <si>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</si>
  <si>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</si>
  <si>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</si>
  <si>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</si>
  <si>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</si>
  <si>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</si>
  <si>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</si>
  <si>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</si>
  <si>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</si>
  <si>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</si>
  <si>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</si>
  <si>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</si>
  <si>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</si>
  <si>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</si>
  <si>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</si>
  <si>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</si>
  <si>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</si>
  <si>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</si>
  <si>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</si>
  <si>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</si>
  <si>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</si>
  <si>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</si>
  <si>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</si>
  <si>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</si>
  <si>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</si>
  <si>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</si>
  <si>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</si>
  <si>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</si>
  <si>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</si>
  <si>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</si>
  <si>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</si>
  <si>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</si>
  <si>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</si>
  <si>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</si>
  <si>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</si>
  <si>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</si>
  <si>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</si>
  <si>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</si>
  <si>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</si>
  <si>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</si>
  <si>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</si>
  <si>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</si>
  <si>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</si>
  <si>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</si>
  <si>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</si>
  <si>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</si>
  <si>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</si>
  <si>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</si>
  <si>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</si>
  <si>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</si>
  <si>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</si>
  <si>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</si>
  <si>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</si>
  <si>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</si>
  <si>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</si>
  <si>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</si>
  <si>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</si>
  <si>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</si>
  <si>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</si>
  <si>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</si>
  <si>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</si>
  <si>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</si>
  <si>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</si>
  <si>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</si>
  <si>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</si>
  <si>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</si>
  <si>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</si>
  <si>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</si>
  <si>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</si>
  <si>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</si>
  <si>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</si>
  <si>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</si>
  <si>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</si>
  <si>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</si>
  <si>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</si>
  <si>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</si>
  <si>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</si>
  <si>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</si>
  <si>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</si>
  <si>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</si>
  <si>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</si>
  <si>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</si>
  <si>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</si>
  <si>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</si>
  <si>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</si>
  <si>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</si>
  <si>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</si>
  <si>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</si>
  <si>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</si>
  <si>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</si>
  <si>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</si>
  <si>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</si>
  <si>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</si>
  <si>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</si>
  <si>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</si>
  <si>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</si>
  <si>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</si>
  <si>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</si>
  <si>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</si>
  <si>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</si>
  <si>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</si>
  <si>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</si>
  <si>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</si>
  <si>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</si>
  <si>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</si>
  <si>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</si>
  <si>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</si>
  <si>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</si>
  <si>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</si>
  <si>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</si>
  <si>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</si>
  <si>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</si>
  <si>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</si>
  <si>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</si>
  <si>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</si>
  <si>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</si>
  <si>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</si>
  <si>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</si>
  <si>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</si>
  <si>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</si>
  <si>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</si>
  <si>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</si>
  <si>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</si>
  <si>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</si>
  <si>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</si>
  <si>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</si>
  <si>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</si>
  <si>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</si>
  <si>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</si>
  <si>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</si>
  <si>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</si>
  <si>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</si>
  <si>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</si>
  <si>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</si>
  <si>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</si>
  <si>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</si>
  <si>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</si>
  <si>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</si>
  <si>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</si>
  <si>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</si>
  <si>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</si>
  <si>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</si>
  <si>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</si>
  <si>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</si>
  <si>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</si>
  <si>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</si>
  <si>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</si>
  <si>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</si>
  <si>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</si>
  <si>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</si>
  <si>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</si>
  <si>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</si>
  <si>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</si>
  <si>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</si>
  <si>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</si>
  <si>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</si>
  <si>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</si>
  <si>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</si>
  <si>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</si>
  <si>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</si>
  <si>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</si>
  <si>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</si>
  <si>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</si>
  <si>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</si>
  <si>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</si>
  <si>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</si>
  <si>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</si>
  <si>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</si>
  <si>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</si>
  <si>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</si>
  <si>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</si>
  <si>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</si>
  <si>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</si>
  <si>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</si>
  <si>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</si>
  <si>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</si>
  <si>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</si>
  <si>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</si>
  <si>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</si>
  <si>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</si>
  <si>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</si>
  <si>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</si>
  <si>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</si>
  <si>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</si>
  <si>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</si>
  <si>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</si>
  <si>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</si>
  <si>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</si>
  <si>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</si>
  <si>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</si>
  <si>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</si>
  <si>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</si>
  <si>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</si>
  <si>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</si>
  <si>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</si>
  <si>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</si>
  <si>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</si>
  <si>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</si>
  <si>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</si>
  <si>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</si>
  <si>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</si>
  <si>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</si>
  <si>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</si>
  <si>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</si>
  <si>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</si>
  <si>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</si>
  <si>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</si>
  <si>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</si>
  <si>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</si>
  <si>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</si>
  <si>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</si>
  <si>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</si>
  <si>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</si>
  <si>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</si>
  <si>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</si>
  <si>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</si>
  <si>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</si>
  <si>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</si>
  <si>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</si>
  <si>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</si>
  <si>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</si>
  <si>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</si>
  <si>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</si>
  <si>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</si>
  <si>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</si>
  <si>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</si>
  <si>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</si>
  <si>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</si>
  <si>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</si>
  <si>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</si>
  <si>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</si>
  <si>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</si>
  <si>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</si>
  <si>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</si>
  <si>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</si>
  <si>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</si>
  <si>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</si>
  <si>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</si>
  <si>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</si>
  <si>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</si>
  <si>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</si>
  <si>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</si>
  <si>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</si>
  <si>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</si>
  <si>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</si>
  <si>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</si>
  <si>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</si>
  <si>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</si>
  <si>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</si>
  <si>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</si>
  <si>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</si>
  <si>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</si>
  <si>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</si>
  <si>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</si>
  <si>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</si>
  <si>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</si>
  <si>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</si>
  <si>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</si>
  <si>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</si>
  <si>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</si>
  <si>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</si>
  <si>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</si>
  <si>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</si>
  <si>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</si>
  <si>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</si>
  <si>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</si>
  <si>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</si>
  <si>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</si>
  <si>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</si>
  <si>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</si>
  <si>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</si>
  <si>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</si>
  <si>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</si>
  <si>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</si>
  <si>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</si>
  <si>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</si>
  <si>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</si>
  <si>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</si>
  <si>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</si>
  <si>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</si>
  <si>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</si>
  <si>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</si>
  <si>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</si>
  <si>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</si>
  <si>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</si>
  <si>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</si>
  <si>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</si>
  <si>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</si>
  <si>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</si>
  <si>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</si>
  <si>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</si>
  <si>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</si>
  <si>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</si>
  <si>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</si>
  <si>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</si>
  <si>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</si>
  <si>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</si>
  <si>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</si>
  <si>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</si>
  <si>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</si>
  <si>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</si>
  <si>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</si>
  <si>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</si>
  <si>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</si>
  <si>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</si>
  <si>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</si>
  <si>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</si>
  <si>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</si>
  <si>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</si>
  <si>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</si>
  <si>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</si>
  <si>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</si>
  <si>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</si>
  <si>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</si>
  <si>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</si>
  <si>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</si>
  <si>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</si>
  <si>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</si>
  <si>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</si>
  <si>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</si>
  <si>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</si>
  <si>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</si>
  <si>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</si>
  <si>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</si>
  <si>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</si>
  <si>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</si>
  <si>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</si>
  <si>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</si>
  <si>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</si>
  <si>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</si>
  <si>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</si>
  <si>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</si>
  <si>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</si>
  <si>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</si>
  <si>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</si>
  <si>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</si>
  <si>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</si>
  <si>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</si>
  <si>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</si>
  <si>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</si>
  <si>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</si>
  <si>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</si>
  <si>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</si>
  <si>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</si>
  <si>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</si>
  <si>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</si>
  <si>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</si>
  <si>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</si>
  <si>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</si>
  <si>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</si>
  <si>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</si>
  <si>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</si>
  <si>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</si>
  <si>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</si>
  <si>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</si>
  <si>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</si>
  <si>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</si>
  <si>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</si>
  <si>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</si>
  <si>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</si>
  <si>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</si>
  <si>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</si>
  <si>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</si>
  <si>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</si>
  <si>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</si>
  <si>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</si>
  <si>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</si>
  <si>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</si>
  <si>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</si>
  <si>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</si>
  <si>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</si>
  <si>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</si>
  <si>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</si>
  <si>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</si>
  <si>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</si>
  <si>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</si>
  <si>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</si>
  <si>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</si>
  <si>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</si>
  <si>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</si>
  <si>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</si>
  <si>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</si>
  <si>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</si>
  <si>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</si>
  <si>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</si>
  <si>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</si>
  <si>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</si>
  <si>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</si>
  <si>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</si>
  <si>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</si>
  <si>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</si>
  <si>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</si>
  <si>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</si>
  <si>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</si>
  <si>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</si>
  <si>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</si>
  <si>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</si>
  <si>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</si>
  <si>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</si>
  <si>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</si>
  <si>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</si>
  <si>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</si>
  <si>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</si>
  <si>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</si>
  <si>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</si>
  <si>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</si>
  <si>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</si>
  <si>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</si>
  <si>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</si>
  <si>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</si>
  <si>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</si>
  <si>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</si>
  <si>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</si>
  <si>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</si>
  <si>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</si>
  <si>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</si>
  <si>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</si>
  <si>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</si>
  <si>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</si>
  <si>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</si>
  <si>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</si>
  <si>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</si>
  <si>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</si>
  <si>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</si>
  <si>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</si>
  <si>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</si>
  <si>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</si>
  <si>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</si>
  <si>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</si>
  <si>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</si>
  <si>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</si>
  <si>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</si>
  <si>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</si>
  <si>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</si>
  <si>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</si>
  <si>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</si>
  <si>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</si>
  <si>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</si>
  <si>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</si>
  <si>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</si>
  <si>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</si>
  <si>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</si>
  <si>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</si>
  <si>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</si>
  <si>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</si>
  <si>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</si>
  <si>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</si>
  <si>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</si>
  <si>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</si>
  <si>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</si>
  <si>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</si>
  <si>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</si>
  <si>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</si>
  <si>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</si>
  <si>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</si>
  <si>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</si>
  <si>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</si>
  <si>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</si>
  <si>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</si>
  <si>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</si>
  <si>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</si>
  <si>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</si>
  <si>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</si>
  <si>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</si>
  <si>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</si>
  <si>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</si>
  <si>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</si>
  <si>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</si>
  <si>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</si>
  <si>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</si>
  <si>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</si>
  <si>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</si>
  <si>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</si>
  <si>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</si>
  <si>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</si>
  <si>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</si>
  <si>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</si>
  <si>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</si>
  <si>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</si>
  <si>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</si>
  <si>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</si>
  <si>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</si>
  <si>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</si>
  <si>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</si>
  <si>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</si>
  <si>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</si>
  <si>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</si>
  <si>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</si>
  <si>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</si>
  <si>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</si>
  <si>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</si>
  <si>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</si>
  <si>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</si>
  <si>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</si>
  <si>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</si>
  <si>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</si>
  <si>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</si>
  <si>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</si>
  <si>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</si>
  <si>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</si>
  <si>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</si>
  <si>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</si>
  <si>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</si>
  <si>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</si>
  <si>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</si>
  <si>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</si>
  <si>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</si>
  <si>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</si>
  <si>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</si>
  <si>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</si>
  <si>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</si>
  <si>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</si>
  <si>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</si>
  <si>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</si>
  <si>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</si>
  <si>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</si>
  <si>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</si>
  <si>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</si>
  <si>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</si>
  <si>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</si>
  <si>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</si>
  <si>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</si>
  <si>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</si>
  <si>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</si>
  <si>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</si>
  <si>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</si>
  <si>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</si>
  <si>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</si>
  <si>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</si>
  <si>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</si>
  <si>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</si>
  <si>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</si>
  <si>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</si>
  <si>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</si>
  <si>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</si>
  <si>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</si>
  <si>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</si>
  <si>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</si>
  <si>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</si>
  <si>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</si>
  <si>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</si>
  <si>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</si>
  <si>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</si>
  <si>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</si>
  <si>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</si>
  <si>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</si>
  <si>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</si>
  <si>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</si>
  <si>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</si>
  <si>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</si>
  <si>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</si>
  <si>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</si>
  <si>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</si>
  <si>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</si>
  <si>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</si>
  <si>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</si>
  <si>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</si>
  <si>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</si>
  <si>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</si>
  <si>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</si>
  <si>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</si>
  <si>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</si>
  <si>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</si>
  <si>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</si>
  <si>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</si>
  <si>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</si>
  <si>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</si>
  <si>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</si>
  <si>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</si>
  <si>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</si>
  <si>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</si>
  <si>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</si>
  <si>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</si>
  <si>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</si>
  <si>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</si>
  <si>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</si>
  <si>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</si>
  <si>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</si>
  <si>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</si>
  <si>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</si>
  <si>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</si>
  <si>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</si>
  <si>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</si>
  <si>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</si>
  <si>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</si>
  <si>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</si>
  <si>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</si>
  <si>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</si>
  <si>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</si>
  <si>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</si>
  <si>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</si>
  <si>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</si>
  <si>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</si>
  <si>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</si>
  <si>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</si>
  <si>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</si>
  <si>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</si>
  <si>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</si>
  <si>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</si>
  <si>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</si>
  <si>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</si>
  <si>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</si>
  <si>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</si>
  <si>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</si>
  <si>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</si>
  <si>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</si>
  <si>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</si>
  <si>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</si>
  <si>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</si>
  <si>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</si>
  <si>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</si>
  <si>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</si>
  <si>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</si>
  <si>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</si>
  <si>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</si>
  <si>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</si>
  <si>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</si>
  <si>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</si>
  <si>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</si>
  <si>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</si>
  <si>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</si>
  <si>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</si>
  <si>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</si>
  <si>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</si>
  <si>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</si>
  <si>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</si>
  <si>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</si>
  <si>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</si>
  <si>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</si>
  <si>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</si>
  <si>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</si>
  <si>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</si>
  <si>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</si>
  <si>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</si>
  <si>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</si>
  <si>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</si>
  <si>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</si>
  <si>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</si>
  <si>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</si>
  <si>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</si>
  <si>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</si>
  <si>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</si>
  <si>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</si>
  <si>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</si>
  <si>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</si>
  <si>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</si>
  <si>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</si>
  <si>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</si>
  <si>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</si>
  <si>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</si>
  <si>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</si>
  <si>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</si>
  <si>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</si>
  <si>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</si>
  <si>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</si>
  <si>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</si>
  <si>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</si>
  <si>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</si>
  <si>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</si>
  <si>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</si>
  <si>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</si>
  <si>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</si>
  <si>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</si>
  <si>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</si>
  <si>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</si>
  <si>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</si>
  <si>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</si>
  <si>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</si>
  <si>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</si>
  <si>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</si>
  <si>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</si>
  <si>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</si>
  <si>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</si>
  <si>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</si>
  <si>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</si>
  <si>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</si>
  <si>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</si>
  <si>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</si>
  <si>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</si>
  <si>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</si>
  <si>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</si>
  <si>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</si>
  <si>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</si>
  <si>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</si>
  <si>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</si>
  <si>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</si>
  <si>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</si>
  <si>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</si>
  <si>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</si>
  <si>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</si>
  <si>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</si>
  <si>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</si>
  <si>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</si>
  <si>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</si>
  <si>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</si>
  <si>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</si>
  <si>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</si>
  <si>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</si>
  <si>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</si>
  <si>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</si>
  <si>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</si>
  <si>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</si>
  <si>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</si>
  <si>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</si>
  <si>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</si>
  <si>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</si>
  <si>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</si>
  <si>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</si>
  <si>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</si>
  <si>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</si>
  <si>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</si>
  <si>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</si>
  <si>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</si>
  <si>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</si>
  <si>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</si>
  <si>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</si>
  <si>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</si>
  <si>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</si>
  <si>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</si>
  <si>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</si>
  <si>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</si>
  <si>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</si>
  <si>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</si>
  <si>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</si>
  <si>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</si>
  <si>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</si>
  <si>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</si>
  <si>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</si>
  <si>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</si>
  <si>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</si>
  <si>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</si>
  <si>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</si>
  <si>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</si>
  <si>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</si>
  <si>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</si>
  <si>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</si>
  <si>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</si>
  <si>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</si>
  <si>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</si>
  <si>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</si>
  <si>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</si>
  <si>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</si>
  <si>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</si>
  <si>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</si>
  <si>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</si>
  <si>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</si>
  <si>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</si>
  <si>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</si>
  <si>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</si>
  <si>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</si>
  <si>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</si>
  <si>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</si>
  <si>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</si>
  <si>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</si>
  <si>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</si>
  <si>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</si>
  <si>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</si>
  <si>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</si>
  <si>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</si>
  <si>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</si>
  <si>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</si>
  <si>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</si>
  <si>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</si>
  <si>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</si>
  <si>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</si>
  <si>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</si>
  <si>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</si>
  <si>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</si>
  <si>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</si>
  <si>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</si>
  <si>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</si>
  <si>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</si>
  <si>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</si>
  <si>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</si>
  <si>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</si>
  <si>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</si>
  <si>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</si>
  <si>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</si>
  <si>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</si>
  <si>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</si>
  <si>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</si>
  <si>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</si>
  <si>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</si>
  <si>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</si>
  <si>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</si>
  <si>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</si>
  <si>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</si>
  <si>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</si>
  <si>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</si>
  <si>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</si>
  <si>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</si>
  <si>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</si>
  <si>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</si>
  <si>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</si>
  <si>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</si>
  <si>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</si>
  <si>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</si>
  <si>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</si>
  <si>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</si>
  <si>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</si>
  <si>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</si>
  <si>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</si>
  <si>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</si>
  <si>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</si>
  <si>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</si>
  <si>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</si>
  <si>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</si>
  <si>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</si>
  <si>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</si>
  <si>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</si>
  <si>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</si>
  <si>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</si>
  <si>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</si>
  <si>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</si>
  <si>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</si>
  <si>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</si>
  <si>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</si>
  <si>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</si>
  <si>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</si>
  <si>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</si>
  <si>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</si>
  <si>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</si>
  <si>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</si>
  <si>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</si>
  <si>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</si>
  <si>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</si>
  <si>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</si>
  <si>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</si>
  <si>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</si>
  <si>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</si>
  <si>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</si>
  <si>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</si>
  <si>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</si>
  <si>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</si>
  <si>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</si>
  <si>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</si>
  <si>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</si>
  <si>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</si>
  <si>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</si>
  <si>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</si>
  <si>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</si>
  <si>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</si>
  <si>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</si>
  <si>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</si>
  <si>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</si>
  <si>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</si>
  <si>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</si>
  <si>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</si>
  <si>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</si>
  <si>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</si>
  <si>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</si>
  <si>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</si>
  <si>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</si>
  <si>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</si>
  <si>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</si>
  <si>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</si>
  <si>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</si>
  <si>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</si>
  <si>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</si>
  <si>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</si>
  <si>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</si>
  <si>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</si>
  <si>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</si>
  <si>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</si>
  <si>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</si>
  <si>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</si>
  <si>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</si>
  <si>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</si>
  <si>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</si>
  <si>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</si>
  <si>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</si>
  <si>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</si>
  <si>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</si>
  <si>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</si>
  <si>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</si>
  <si>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</si>
  <si>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</si>
  <si>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</si>
  <si>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</si>
  <si>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</si>
  <si>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</si>
  <si>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</si>
  <si>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</si>
  <si>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</si>
  <si>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</si>
  <si>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</si>
  <si>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</si>
  <si>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</si>
  <si>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</si>
  <si>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</si>
  <si>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</si>
  <si>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</si>
  <si>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</si>
  <si>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</si>
  <si>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</si>
  <si>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</si>
  <si>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</si>
  <si>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</si>
  <si>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</si>
  <si>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</si>
  <si>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</si>
  <si>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</si>
  <si>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</si>
  <si>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</si>
  <si>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</si>
  <si>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</si>
  <si>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</si>
  <si>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</si>
  <si>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</si>
  <si>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</si>
  <si>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</si>
  <si>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</si>
  <si>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</si>
  <si>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</si>
  <si>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</si>
  <si>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</si>
  <si>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</si>
  <si>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</si>
  <si>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</si>
  <si>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</si>
  <si>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</si>
  <si>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</si>
  <si>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</si>
  <si>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</si>
  <si>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</si>
  <si>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</si>
  <si>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</si>
  <si>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</si>
  <si>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</si>
  <si>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</si>
  <si>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</si>
  <si>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</si>
  <si>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</si>
  <si>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</si>
  <si>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</si>
  <si>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</si>
  <si>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</si>
  <si>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</si>
  <si>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</si>
  <si>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</si>
  <si>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</si>
  <si>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</si>
  <si>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</si>
  <si>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</si>
  <si>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</si>
  <si>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</si>
  <si>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</si>
  <si>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</si>
  <si>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</si>
  <si>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</si>
  <si>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</si>
  <si>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</si>
  <si>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</si>
  <si>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</si>
  <si>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</si>
  <si>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</si>
  <si>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</si>
  <si>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</si>
  <si>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</si>
  <si>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</si>
  <si>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</si>
  <si>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</si>
  <si>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</si>
  <si>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</si>
  <si>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</si>
  <si>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</si>
  <si>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</si>
  <si>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</si>
  <si>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</si>
  <si>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</si>
  <si>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</si>
  <si>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</si>
  <si>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</si>
  <si>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</si>
  <si>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</si>
  <si>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</si>
  <si>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</si>
  <si>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</si>
  <si>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</si>
  <si>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</si>
  <si>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</si>
  <si>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</si>
  <si>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</si>
  <si>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</si>
  <si>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</si>
  <si>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</si>
  <si>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</si>
  <si>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</si>
  <si>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</si>
  <si>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</si>
  <si>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</si>
  <si>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</si>
  <si>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</si>
  <si>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</si>
  <si>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</si>
  <si>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</si>
  <si>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</si>
  <si>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</si>
  <si>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</si>
  <si>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</si>
  <si>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</si>
  <si>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</si>
  <si>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</si>
  <si>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</si>
  <si>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</si>
  <si>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</si>
  <si>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</si>
  <si>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</si>
  <si>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</si>
  <si>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</si>
  <si>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</si>
  <si>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</si>
  <si>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</si>
  <si>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</si>
  <si>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</si>
  <si>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</si>
  <si>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</si>
  <si>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</si>
  <si>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</si>
  <si>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</si>
  <si>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</si>
  <si>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</si>
  <si>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</si>
  <si>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</si>
  <si>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</si>
  <si>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</si>
  <si>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</si>
  <si>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</si>
  <si>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</si>
  <si>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</si>
  <si>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</si>
  <si>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</si>
  <si>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</si>
  <si>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</si>
  <si>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</si>
  <si>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</si>
  <si>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</si>
  <si>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</si>
  <si>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</si>
  <si>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</si>
  <si>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</si>
  <si>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</si>
  <si>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</si>
  <si>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</si>
  <si>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</si>
  <si>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</si>
  <si>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</si>
  <si>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</si>
  <si>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</si>
  <si>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</si>
  <si>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</si>
  <si>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</si>
  <si>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</si>
  <si>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</si>
  <si>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</si>
  <si>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</si>
  <si>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</si>
  <si>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</si>
  <si>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</si>
  <si>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</si>
  <si>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</si>
  <si>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</si>
  <si>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</si>
  <si>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</si>
  <si>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</si>
  <si>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</si>
  <si>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</si>
  <si>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</si>
  <si>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</si>
  <si>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</si>
  <si>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</si>
  <si>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</si>
  <si>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</si>
  <si>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</si>
  <si>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</si>
  <si>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</si>
  <si>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</si>
  <si>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</si>
  <si>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</si>
  <si>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</si>
  <si>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</si>
  <si>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</si>
  <si>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</si>
  <si>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</si>
  <si>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</si>
  <si>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</si>
  <si>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</si>
  <si>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</si>
  <si>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</si>
  <si>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</si>
  <si>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</si>
  <si>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</si>
  <si>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</si>
  <si>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</si>
  <si>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</si>
  <si>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</si>
  <si>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</si>
  <si>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</si>
  <si>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</si>
  <si>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</si>
  <si>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</si>
  <si>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</si>
  <si>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</si>
  <si>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</si>
  <si>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</si>
  <si>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</si>
  <si>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</si>
  <si>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</si>
  <si>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</si>
  <si>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</si>
  <si>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</si>
  <si>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</si>
  <si>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</si>
  <si>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</si>
  <si>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</si>
  <si>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</si>
  <si>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</si>
  <si>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</si>
  <si>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</si>
  <si>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</si>
  <si>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</si>
  <si>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</si>
  <si>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</si>
  <si>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</si>
  <si>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</si>
  <si>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</si>
  <si>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</si>
  <si>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</si>
  <si>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</si>
  <si>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</si>
  <si>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</si>
  <si>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</si>
  <si>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</si>
  <si>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</si>
  <si>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</si>
  <si>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</si>
  <si>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</si>
  <si>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</si>
  <si>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</si>
  <si>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</si>
  <si>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</si>
  <si>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</si>
  <si>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</si>
  <si>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</si>
  <si>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</si>
  <si>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</si>
  <si>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</si>
  <si>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</si>
  <si>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</si>
  <si>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</si>
  <si>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</si>
  <si>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</si>
  <si>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</si>
  <si>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</si>
  <si>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</si>
  <si>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</si>
  <si>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</si>
  <si>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</si>
  <si>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</si>
  <si>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</si>
  <si>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</si>
  <si>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</si>
  <si>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</si>
  <si>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</si>
  <si>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</si>
  <si>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</si>
  <si>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</si>
  <si>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</si>
  <si>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</si>
  <si>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</si>
  <si>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</si>
  <si>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</si>
  <si>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</si>
  <si>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</si>
  <si>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</si>
  <si>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</si>
  <si>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</si>
  <si>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</si>
  <si>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</si>
  <si>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</si>
  <si>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</si>
  <si>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</si>
  <si>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</si>
  <si>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</si>
  <si>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</si>
  <si>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</si>
  <si>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</si>
  <si>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</si>
  <si>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</si>
  <si>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</si>
  <si>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</si>
  <si>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</si>
  <si>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</si>
  <si>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</si>
  <si>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</si>
  <si>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</si>
  <si>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</si>
  <si>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</si>
  <si>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</si>
  <si>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</si>
  <si>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</si>
  <si>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</si>
  <si>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</si>
  <si>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</si>
  <si>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</si>
  <si>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</si>
  <si>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</si>
  <si>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</si>
  <si>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</si>
  <si>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</si>
  <si>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</si>
  <si>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</si>
  <si>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</si>
  <si>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</si>
  <si>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</si>
  <si>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</si>
  <si>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</si>
  <si>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</si>
  <si>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</si>
  <si>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</si>
  <si>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</si>
  <si>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</si>
  <si>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</si>
  <si>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</si>
  <si>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</si>
  <si>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</si>
  <si>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</si>
  <si>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</si>
  <si>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</si>
  <si>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</si>
  <si>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</si>
  <si>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</si>
  <si>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</si>
  <si>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</si>
  <si>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</si>
  <si>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</si>
  <si>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</si>
  <si>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</si>
  <si>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</si>
  <si>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</si>
  <si>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</si>
  <si>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</si>
  <si>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</si>
  <si>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</si>
  <si>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</si>
  <si>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</si>
  <si>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</si>
  <si>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</si>
  <si>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</si>
  <si>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</si>
  <si>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</si>
  <si>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</si>
  <si>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</si>
  <si>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</si>
  <si>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</si>
  <si>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</si>
  <si>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</si>
  <si>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</si>
  <si>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</si>
  <si>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</si>
  <si>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</si>
  <si>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</si>
  <si>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</si>
  <si>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</si>
  <si>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</si>
  <si>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</si>
  <si>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</si>
  <si>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</si>
  <si>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</si>
  <si>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</si>
  <si>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</si>
  <si>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</si>
  <si>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</si>
  <si>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</si>
  <si>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</si>
  <si>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</si>
  <si>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</si>
  <si>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</si>
  <si>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</si>
  <si>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</si>
  <si>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</si>
  <si>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</si>
  <si>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</si>
  <si>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</si>
  <si>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</si>
  <si>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</si>
  <si>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</si>
  <si>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</si>
  <si>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</si>
  <si>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</si>
  <si>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</si>
  <si>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</si>
  <si>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</si>
  <si>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</si>
  <si>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</si>
  <si>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</si>
  <si>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</si>
  <si>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</si>
  <si>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</si>
  <si>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</si>
  <si>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</si>
  <si>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</si>
  <si>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</si>
  <si>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</si>
  <si>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</si>
  <si>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</si>
  <si>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</si>
  <si>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</si>
  <si>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</si>
  <si>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</si>
  <si>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</si>
  <si>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</si>
  <si>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</si>
  <si>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</si>
  <si>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</si>
  <si>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</si>
  <si>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</si>
  <si>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</si>
  <si>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</si>
  <si>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</si>
  <si>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</si>
  <si>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</si>
  <si>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</si>
  <si>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</si>
  <si>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</si>
  <si>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</si>
  <si>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</si>
  <si>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</si>
  <si>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</si>
  <si>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</si>
  <si>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</si>
  <si>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</si>
  <si>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</si>
  <si>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</si>
  <si>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</si>
  <si>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</si>
  <si>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</si>
  <si>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</si>
  <si>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</si>
  <si>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</si>
  <si>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</si>
  <si>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</si>
  <si>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</si>
  <si>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</si>
  <si>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</si>
  <si>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</si>
  <si>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</si>
  <si>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</si>
  <si>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</si>
  <si>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</si>
  <si>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</si>
  <si>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</si>
  <si>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</si>
  <si>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</si>
  <si>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</si>
  <si>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</si>
  <si>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</si>
  <si>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</si>
  <si>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</si>
  <si>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</si>
  <si>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</si>
  <si>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</si>
  <si>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</si>
  <si>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</si>
  <si>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</si>
  <si>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</si>
  <si>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</si>
  <si>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</si>
  <si>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</si>
  <si>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</si>
  <si>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</si>
  <si>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</si>
  <si>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</si>
  <si>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</si>
  <si>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</si>
  <si>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</si>
  <si>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</si>
  <si>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</si>
  <si>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</si>
  <si>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</si>
  <si>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</si>
  <si>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</si>
  <si>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</si>
  <si>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</si>
  <si>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</si>
  <si>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</si>
  <si>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</si>
  <si>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</si>
  <si>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</si>
  <si>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</si>
  <si>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</si>
  <si>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</si>
  <si>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</si>
  <si>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</si>
  <si>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</si>
  <si>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</si>
  <si>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</si>
  <si>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</si>
  <si>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</si>
  <si>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</si>
  <si>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</si>
  <si>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</si>
  <si>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</si>
  <si>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</si>
  <si>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</si>
  <si>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</si>
  <si>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</si>
  <si>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</si>
  <si>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</si>
  <si>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</si>
  <si>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</si>
  <si>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</si>
  <si>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</si>
  <si>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</si>
  <si>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</si>
  <si>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</si>
  <si>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</si>
  <si>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</si>
  <si>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</si>
  <si>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</si>
  <si>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</si>
  <si>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</si>
  <si>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</si>
  <si>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</si>
  <si>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</si>
  <si>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</si>
  <si>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</si>
  <si>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</si>
  <si>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</si>
  <si>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</si>
  <si>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</si>
  <si>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</si>
  <si>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</si>
  <si>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</si>
  <si>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</si>
  <si>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</si>
  <si>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</si>
  <si>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</si>
  <si>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</si>
  <si>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</si>
  <si>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</si>
  <si>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</si>
  <si>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</si>
  <si>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</si>
  <si>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</si>
  <si>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</si>
  <si>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</si>
  <si>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</si>
  <si>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</si>
  <si>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</si>
  <si>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</si>
  <si>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</si>
  <si>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</si>
  <si>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</si>
  <si>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</si>
  <si>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</si>
  <si>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</si>
  <si>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</si>
  <si>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</si>
  <si>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</si>
  <si>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</si>
  <si>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</si>
  <si>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</si>
  <si>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</si>
  <si>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</si>
  <si>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</si>
  <si>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</si>
  <si>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</si>
  <si>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</si>
  <si>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</si>
  <si>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</si>
  <si>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</si>
  <si>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</si>
  <si>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</si>
  <si>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</si>
  <si>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</si>
  <si>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</si>
  <si>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</si>
  <si>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</si>
  <si>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</si>
  <si>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</si>
  <si>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</si>
  <si>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</si>
  <si>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</si>
  <si>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</si>
  <si>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</si>
  <si>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</si>
  <si>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</si>
  <si>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</si>
  <si>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</si>
  <si>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</si>
  <si>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</si>
  <si>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</si>
  <si>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</si>
  <si>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</si>
  <si>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</si>
  <si>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</si>
  <si>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</si>
  <si>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</si>
  <si>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</si>
  <si>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</si>
  <si>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</si>
  <si>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</si>
  <si>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</si>
  <si>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</si>
  <si>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</si>
  <si>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</si>
  <si>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</si>
  <si>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</si>
  <si>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</si>
  <si>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</si>
  <si>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</si>
  <si>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</si>
  <si>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</si>
  <si>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</si>
  <si>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</si>
  <si>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</si>
  <si>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</si>
  <si>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</si>
  <si>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</si>
  <si>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</si>
  <si>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</si>
  <si>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</si>
  <si>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</si>
  <si>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</si>
  <si>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</si>
  <si>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</si>
  <si>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</si>
  <si>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</si>
  <si>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</si>
  <si>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</si>
  <si>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</si>
  <si>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</si>
  <si>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</si>
  <si>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</si>
  <si>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</si>
  <si>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</si>
  <si>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</si>
  <si>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</si>
  <si>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</si>
  <si>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</si>
  <si>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</si>
  <si>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</si>
  <si>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</si>
  <si>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</si>
  <si>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</si>
  <si>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</si>
  <si>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</si>
  <si>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</si>
  <si>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</si>
  <si>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</si>
  <si>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</si>
  <si>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</si>
  <si>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</si>
  <si>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</si>
  <si>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</si>
  <si>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</si>
  <si>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</si>
  <si>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</si>
  <si>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</si>
  <si>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</si>
  <si>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</si>
  <si>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</si>
  <si>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</si>
  <si>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</si>
  <si>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</si>
  <si>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</si>
  <si>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</si>
  <si>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</si>
  <si>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</si>
  <si>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</si>
  <si>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</si>
  <si>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</si>
  <si>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</si>
  <si>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</si>
  <si>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</si>
  <si>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</si>
  <si>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</si>
  <si>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</si>
  <si>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</si>
  <si>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</si>
  <si>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</si>
  <si>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</si>
  <si>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</si>
  <si>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</si>
  <si>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</si>
  <si>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</si>
  <si>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</si>
  <si>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</si>
  <si>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</si>
  <si>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</si>
  <si>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</si>
  <si>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</si>
  <si>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</si>
  <si>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</si>
  <si>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</si>
  <si>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</si>
  <si>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</si>
  <si>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</si>
  <si>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</si>
  <si>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</si>
  <si>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</si>
  <si>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</si>
  <si>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</si>
  <si>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</si>
  <si>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</si>
  <si>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</si>
  <si>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</si>
  <si>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</si>
  <si>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</si>
  <si>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</si>
  <si>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</si>
  <si>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</si>
  <si>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</si>
  <si>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</si>
  <si>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</si>
  <si>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</si>
  <si>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</si>
  <si>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</si>
  <si>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</si>
  <si>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</si>
  <si>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</si>
  <si>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</si>
  <si>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</si>
  <si>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</si>
  <si>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</si>
  <si>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</si>
  <si>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</si>
  <si>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</si>
  <si>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</si>
  <si>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</si>
  <si>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</si>
  <si>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</si>
  <si>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</si>
  <si>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</si>
  <si>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</si>
  <si>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</si>
  <si>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</si>
  <si>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</si>
  <si>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</si>
  <si>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</si>
  <si>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</si>
  <si>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</si>
  <si>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</si>
  <si>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</si>
  <si>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</si>
  <si>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</si>
  <si>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</si>
  <si>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</si>
  <si>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</si>
  <si>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</si>
  <si>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</si>
  <si>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</si>
  <si>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</si>
  <si>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</si>
  <si>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</si>
  <si>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</si>
  <si>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</si>
  <si>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</si>
  <si>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</si>
  <si>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</si>
  <si>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</si>
  <si>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</si>
  <si>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</si>
  <si>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</si>
  <si>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</si>
  <si>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</si>
  <si>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</si>
  <si>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</si>
  <si>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</si>
  <si>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</si>
  <si>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</si>
  <si>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</si>
  <si>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</si>
  <si>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</si>
  <si>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</si>
  <si>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</si>
  <si>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</si>
  <si>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</si>
  <si>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</si>
  <si>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</si>
  <si>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</si>
  <si>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</si>
  <si>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</si>
  <si>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</si>
  <si>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</si>
  <si>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</si>
  <si>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</si>
  <si>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</si>
  <si>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</si>
  <si>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</si>
  <si>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</si>
  <si>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</si>
  <si>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</si>
  <si>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</si>
  <si>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</si>
  <si>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</si>
  <si>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</si>
  <si>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</si>
  <si>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</si>
  <si>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</si>
  <si>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</si>
  <si>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</si>
  <si>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</si>
  <si>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</si>
  <si>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</si>
  <si>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</si>
  <si>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</si>
  <si>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</si>
  <si>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</si>
  <si>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</si>
  <si>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</si>
  <si>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</si>
  <si>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</si>
  <si>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</si>
  <si>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</si>
  <si>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</si>
  <si>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</si>
  <si>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</si>
  <si>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</si>
  <si>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</si>
  <si>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</si>
  <si>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</si>
  <si>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</si>
  <si>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</si>
  <si>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</si>
  <si>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</si>
  <si>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</si>
  <si>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</si>
  <si>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</si>
  <si>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</si>
  <si>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</si>
  <si>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</si>
  <si>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</si>
  <si>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</si>
  <si>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</si>
  <si>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</si>
  <si>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</si>
  <si>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</si>
  <si>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</si>
  <si>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</si>
  <si>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</si>
  <si>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</si>
  <si>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</si>
  <si>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</si>
  <si>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</si>
  <si>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</si>
  <si>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</si>
  <si>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</si>
  <si>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</si>
  <si>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</si>
  <si>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</si>
  <si>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</si>
  <si>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</si>
  <si>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</si>
  <si>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</si>
  <si>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</si>
  <si>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</si>
  <si>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</si>
  <si>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</si>
  <si>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</si>
  <si>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</si>
  <si>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</si>
  <si>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</si>
  <si>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</si>
  <si>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</si>
  <si>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</si>
  <si>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</si>
  <si>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</si>
  <si>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</si>
  <si>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</si>
  <si>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</si>
  <si>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</si>
  <si>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</si>
  <si>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</si>
  <si>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</si>
  <si>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</si>
  <si>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</si>
  <si>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</si>
  <si>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</si>
  <si>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</si>
  <si>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</si>
  <si>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</si>
  <si>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</si>
  <si>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</si>
  <si>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</si>
  <si>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</si>
  <si>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</si>
  <si>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</si>
  <si>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</si>
  <si>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</si>
  <si>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</si>
  <si>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</si>
  <si>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</si>
  <si>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</si>
  <si>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</si>
  <si>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</si>
  <si>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</si>
  <si>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</si>
  <si>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</si>
  <si>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</si>
  <si>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</si>
  <si>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</si>
  <si>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</si>
  <si>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</si>
  <si>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</si>
  <si>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</si>
  <si>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</si>
  <si>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</si>
  <si>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</si>
  <si>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</si>
  <si>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</si>
  <si>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</si>
  <si>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</si>
  <si>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</si>
  <si>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</si>
  <si>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</si>
  <si>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</si>
  <si>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</si>
  <si>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</si>
  <si>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</si>
  <si>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</si>
  <si>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</si>
  <si>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</si>
  <si>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</si>
  <si>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</si>
  <si>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</si>
  <si>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</si>
  <si>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</si>
  <si>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</si>
  <si>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</si>
  <si>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</si>
  <si>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</si>
  <si>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</si>
  <si>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</si>
  <si>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</si>
  <si>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</si>
  <si>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</si>
  <si>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</si>
  <si>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</si>
  <si>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</si>
  <si>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</si>
  <si>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</si>
  <si>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</si>
  <si>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</si>
  <si>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</si>
  <si>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</si>
  <si>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</si>
  <si>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</si>
  <si>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</si>
  <si>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</si>
  <si>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</si>
  <si>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</si>
  <si>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</si>
  <si>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</si>
  <si>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</si>
  <si>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</si>
  <si>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</si>
  <si>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</si>
  <si>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</si>
  <si>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</si>
  <si>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</si>
  <si>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</si>
  <si>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</si>
  <si>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</si>
  <si>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</si>
  <si>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</si>
  <si>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</si>
  <si>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</si>
  <si>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</si>
  <si>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</si>
  <si>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</si>
  <si>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</si>
  <si>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</si>
  <si>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</si>
  <si>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</si>
  <si>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</si>
  <si>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</si>
  <si>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</si>
  <si>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</si>
  <si>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</si>
  <si>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</si>
  <si>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</si>
  <si>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</si>
  <si>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</si>
  <si>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</si>
  <si>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</si>
  <si>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</si>
  <si>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</si>
  <si>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</si>
  <si>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</si>
  <si>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</si>
  <si>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</si>
  <si>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</si>
  <si>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</si>
  <si>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</si>
  <si>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</si>
  <si>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</si>
  <si>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</si>
  <si>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</si>
  <si>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</si>
  <si>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</si>
  <si>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</si>
  <si>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</si>
  <si>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</si>
  <si>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</si>
  <si>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</si>
  <si>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</si>
  <si>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</si>
  <si>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</si>
  <si>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</si>
  <si>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</si>
  <si>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</si>
  <si>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</si>
  <si>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</si>
  <si>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</si>
  <si>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</si>
  <si>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</si>
  <si>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</si>
  <si>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</si>
  <si>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</si>
  <si>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</si>
  <si>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</si>
  <si>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</si>
  <si>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</si>
  <si>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</si>
  <si>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</si>
  <si>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</si>
  <si>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</si>
  <si>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</si>
  <si>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</si>
  <si>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</si>
  <si>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</si>
  <si>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</si>
  <si>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</si>
  <si>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</si>
  <si>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</si>
  <si>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</si>
  <si>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</si>
  <si>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</si>
  <si>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</si>
  <si>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</si>
  <si>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</si>
  <si>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</si>
  <si>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</si>
  <si>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</si>
  <si>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</si>
  <si>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</si>
  <si>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</si>
  <si>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</si>
  <si>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</si>
  <si>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</si>
  <si>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</si>
  <si>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</si>
  <si>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</si>
  <si>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</si>
  <si>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</si>
  <si>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</si>
  <si>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</si>
  <si>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</si>
  <si>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</si>
  <si>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</si>
  <si>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</si>
  <si>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</si>
  <si>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</si>
  <si>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</si>
  <si>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</si>
  <si>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</si>
  <si>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</si>
  <si>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</si>
  <si>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</si>
  <si>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</si>
  <si>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</si>
  <si>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</si>
  <si>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</si>
  <si>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</si>
  <si>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</si>
  <si>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</si>
  <si>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</si>
  <si>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</si>
  <si>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</si>
  <si>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</si>
  <si>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</si>
  <si>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</si>
  <si>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</si>
  <si>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</si>
  <si>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</si>
  <si>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</si>
  <si>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</si>
  <si>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</si>
  <si>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</si>
  <si>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</si>
  <si>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</si>
  <si>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</si>
  <si>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</si>
  <si>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</si>
  <si>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</si>
  <si>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</si>
  <si>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</si>
  <si>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</si>
  <si>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</si>
  <si>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</si>
  <si>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</si>
  <si>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</si>
  <si>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</si>
  <si>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</si>
  <si>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</si>
  <si>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</si>
  <si>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</si>
  <si>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</si>
  <si>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</si>
  <si>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</si>
  <si>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</si>
  <si>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</si>
  <si>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</si>
  <si>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</si>
  <si>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</si>
  <si>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</si>
  <si>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</si>
  <si>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</si>
  <si>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</si>
  <si>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</si>
  <si>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</si>
  <si>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</si>
  <si>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</si>
  <si>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</si>
  <si>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</si>
  <si>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</si>
  <si>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</si>
  <si>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</si>
  <si>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</si>
  <si>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</si>
  <si>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</si>
  <si>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</si>
  <si>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</si>
  <si>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</si>
  <si>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</si>
  <si>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</si>
  <si>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</si>
  <si>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</si>
  <si>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</si>
  <si>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</si>
  <si>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</si>
  <si>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</si>
  <si>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</si>
  <si>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</si>
  <si>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</si>
  <si>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</si>
  <si>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</si>
  <si>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</si>
  <si>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</si>
  <si>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</si>
  <si>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</si>
  <si>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</si>
  <si>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</si>
  <si>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</si>
  <si>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</si>
  <si>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</si>
  <si>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</si>
  <si>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</si>
  <si>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</si>
  <si>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</si>
  <si>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</si>
  <si>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</si>
  <si>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</si>
  <si>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</si>
  <si>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</si>
  <si>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</si>
  <si>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</si>
  <si>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</si>
  <si>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</si>
  <si>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</si>
  <si>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</si>
  <si>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</si>
  <si>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</si>
  <si>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</si>
  <si>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</si>
  <si>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</si>
  <si>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</si>
  <si>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</si>
  <si>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</si>
  <si>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</si>
  <si>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</si>
  <si>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</si>
  <si>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</si>
  <si>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</si>
  <si>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</si>
  <si>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</si>
  <si>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</si>
  <si>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</si>
  <si>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</si>
  <si>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</si>
  <si>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</si>
  <si>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</si>
  <si>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</si>
  <si>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</si>
  <si>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</si>
  <si>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</si>
  <si>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</si>
  <si>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</si>
  <si>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</si>
  <si>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</si>
  <si>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</si>
  <si>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</si>
  <si>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</si>
  <si>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</si>
  <si>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</si>
  <si>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</si>
  <si>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</si>
  <si>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</si>
  <si>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</si>
  <si>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</si>
  <si>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</si>
  <si>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</si>
  <si>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</si>
  <si>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</si>
  <si>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</si>
  <si>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</si>
  <si>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</si>
  <si>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</si>
  <si>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</si>
  <si>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</si>
  <si>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</si>
  <si>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</si>
  <si>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</si>
  <si>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</si>
  <si>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</si>
  <si>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</si>
  <si>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</si>
  <si>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</si>
  <si>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</si>
  <si>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</si>
  <si>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</si>
  <si>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</si>
  <si>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</si>
  <si>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</si>
  <si>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</si>
  <si>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</si>
  <si>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</si>
  <si>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</si>
  <si>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</si>
  <si>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</si>
  <si>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</si>
  <si>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</si>
  <si>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</si>
  <si>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</si>
  <si>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</si>
  <si>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</si>
  <si>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</si>
  <si>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</si>
  <si>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</si>
  <si>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</si>
  <si>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</si>
  <si>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</si>
  <si>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</si>
  <si>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</si>
  <si>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</si>
  <si>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</si>
  <si>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</si>
  <si>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</si>
  <si>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</si>
  <si>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</si>
  <si>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</si>
  <si>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</si>
  <si>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</si>
  <si>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</si>
  <si>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</si>
  <si>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</si>
  <si>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</si>
  <si>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</si>
  <si>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</si>
  <si>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</si>
  <si>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</si>
  <si>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</si>
  <si>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</si>
  <si>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</si>
  <si>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</si>
  <si>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</si>
  <si>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</si>
  <si>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</si>
  <si>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</si>
  <si>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</si>
  <si>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</si>
  <si>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</si>
  <si>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</si>
  <si>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</si>
  <si>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</si>
  <si>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</si>
  <si>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</si>
  <si>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</si>
  <si>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</si>
  <si>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</si>
  <si>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</si>
  <si>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</si>
  <si>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</si>
  <si>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</si>
  <si>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</si>
  <si>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</si>
  <si>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</si>
  <si>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</si>
  <si>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</si>
  <si>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</si>
  <si>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</si>
  <si>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</si>
  <si>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</si>
  <si>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</si>
  <si>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</si>
  <si>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</si>
  <si>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</si>
  <si>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</si>
  <si>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</si>
  <si>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</si>
  <si>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</si>
  <si>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</si>
  <si>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</si>
  <si>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</si>
  <si>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</si>
  <si>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</si>
  <si>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</si>
  <si>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</si>
  <si>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</si>
  <si>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</si>
  <si>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</si>
  <si>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</si>
  <si>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</si>
  <si>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</si>
  <si>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</si>
  <si>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</si>
  <si>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</si>
  <si>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</si>
  <si>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</si>
  <si>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</si>
  <si>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</si>
  <si>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</si>
  <si>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</si>
  <si>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</si>
  <si>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</si>
  <si>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</si>
  <si>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</si>
  <si>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</si>
  <si>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</si>
  <si>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</si>
  <si>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</si>
  <si>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</si>
  <si>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</si>
  <si>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</si>
  <si>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</si>
  <si>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</si>
  <si>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</si>
  <si>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</si>
  <si>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</si>
  <si>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</si>
  <si>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</si>
  <si>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</si>
  <si>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</si>
  <si>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</si>
  <si>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</si>
  <si>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</si>
  <si>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</si>
  <si>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</si>
  <si>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</si>
  <si>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</si>
  <si>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</si>
  <si>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</si>
  <si>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</si>
  <si>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</si>
  <si>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</si>
  <si>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</si>
  <si>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</si>
  <si>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</si>
  <si>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</si>
  <si>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</si>
  <si>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</si>
  <si>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</si>
  <si>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</si>
  <si>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</si>
  <si>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</si>
  <si>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</si>
  <si>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</si>
  <si>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</si>
  <si>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</si>
  <si>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</si>
  <si>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</si>
  <si>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</si>
  <si>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</si>
  <si>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</si>
  <si>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</si>
  <si>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</si>
  <si>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</si>
  <si>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</si>
  <si>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</si>
  <si>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</si>
  <si>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</si>
  <si>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</si>
  <si>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</si>
  <si>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</si>
  <si>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</si>
  <si>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</si>
  <si>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</si>
  <si>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</si>
  <si>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</si>
  <si>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</si>
  <si>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</si>
  <si>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</si>
  <si>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</si>
  <si>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</si>
  <si>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</si>
  <si>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</si>
  <si>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</si>
  <si>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</si>
  <si>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</si>
  <si>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</si>
  <si>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</si>
  <si>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</si>
  <si>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</si>
  <si>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</si>
  <si>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</si>
  <si>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</si>
  <si>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</si>
  <si>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</si>
  <si>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</si>
  <si>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</si>
  <si>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</si>
  <si>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</si>
  <si>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</si>
  <si>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</si>
  <si>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</si>
  <si>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</si>
  <si>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</si>
  <si>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</si>
  <si>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</si>
  <si>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</si>
  <si>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</si>
  <si>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</si>
  <si>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</si>
  <si>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</si>
  <si>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</si>
  <si>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</si>
  <si>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</si>
  <si>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</si>
  <si>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</si>
  <si>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</si>
  <si>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</si>
  <si>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</si>
  <si>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</si>
  <si>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</si>
  <si>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</si>
  <si>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</si>
  <si>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</si>
  <si>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</si>
  <si>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</si>
  <si>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</si>
  <si>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</si>
  <si>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</si>
  <si>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</si>
  <si>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</si>
  <si>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</si>
  <si>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</si>
  <si>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</si>
  <si>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</si>
  <si>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</si>
  <si>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</si>
  <si>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</si>
  <si>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</si>
  <si>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</si>
  <si>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</si>
  <si>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</si>
  <si>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</si>
  <si>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</si>
  <si>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</si>
  <si>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</si>
  <si>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</si>
  <si>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</si>
  <si>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</si>
  <si>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</si>
  <si>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</si>
  <si>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</si>
  <si>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</si>
  <si>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</si>
  <si>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</si>
  <si>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</si>
  <si>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</si>
  <si>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</si>
  <si>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</si>
  <si>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</si>
  <si>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</si>
  <si>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</si>
  <si>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</si>
  <si>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</si>
  <si>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</si>
  <si>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</si>
  <si>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</si>
  <si>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</si>
  <si>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</si>
  <si>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</si>
  <si>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</si>
  <si>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</si>
  <si>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</si>
  <si>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</si>
  <si>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</si>
  <si>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</si>
  <si>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</si>
  <si>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</si>
  <si>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</si>
  <si>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</si>
  <si>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</si>
  <si>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</si>
  <si>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</si>
  <si>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</si>
  <si>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</si>
  <si>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</si>
  <si>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</si>
  <si>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</si>
  <si>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</si>
  <si>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</si>
  <si>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</si>
  <si>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</si>
  <si>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</si>
  <si>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</si>
  <si>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</si>
  <si>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</si>
  <si>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</si>
  <si>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</si>
  <si>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</si>
  <si>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</si>
  <si>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</si>
  <si>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</si>
  <si>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</si>
  <si>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</si>
  <si>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</si>
  <si>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</si>
  <si>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</si>
  <si>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</si>
  <si>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</si>
  <si>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</si>
  <si>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</si>
  <si>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</si>
  <si>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</si>
  <si>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</si>
  <si>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</si>
  <si>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</si>
  <si>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</si>
  <si>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</si>
  <si>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</si>
  <si>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</si>
  <si>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</si>
  <si>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</si>
  <si>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</si>
  <si>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</si>
  <si>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</si>
  <si>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</si>
  <si>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</si>
  <si>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</si>
  <si>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</si>
  <si>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</si>
  <si>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</si>
  <si>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</si>
  <si>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</si>
  <si>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</si>
  <si>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</si>
  <si>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</si>
  <si>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</si>
  <si>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</si>
  <si>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</si>
  <si>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</si>
  <si>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</si>
  <si>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</si>
  <si>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</si>
  <si>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</si>
  <si>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</si>
  <si>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</si>
  <si>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</si>
  <si>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</si>
  <si>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</si>
  <si>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</si>
  <si>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</si>
  <si>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</si>
  <si>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</si>
  <si>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</si>
  <si>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</si>
  <si>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</si>
  <si>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</si>
  <si>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</si>
  <si>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</si>
  <si>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</si>
  <si>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</si>
  <si>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</si>
  <si>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</si>
  <si>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</si>
  <si>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</si>
  <si>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</si>
  <si>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</si>
  <si>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</si>
  <si>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</si>
  <si>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</si>
  <si>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</si>
  <si>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</si>
  <si>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</si>
  <si>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</si>
  <si>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</si>
  <si>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</si>
  <si>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</si>
  <si>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</si>
  <si>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</si>
  <si>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</si>
  <si>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</si>
  <si>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</si>
  <si>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</si>
  <si>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</si>
  <si>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</si>
  <si>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</si>
  <si>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</si>
  <si>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</si>
  <si>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</si>
  <si>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</si>
  <si>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</si>
  <si>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</si>
  <si>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</si>
  <si>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</si>
  <si>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</si>
  <si>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</si>
  <si>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</si>
  <si>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</si>
  <si>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</si>
  <si>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</si>
  <si>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</si>
  <si>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</si>
  <si>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</si>
  <si>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</si>
  <si>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</si>
  <si>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</si>
  <si>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</si>
  <si>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</si>
  <si>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</si>
  <si>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</si>
  <si>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</si>
  <si>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</si>
  <si>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</si>
  <si>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</si>
  <si>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</si>
  <si>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</si>
  <si>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</si>
  <si>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</si>
  <si>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</si>
  <si>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</si>
  <si>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</si>
  <si>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</si>
  <si>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</si>
  <si>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</si>
  <si>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</si>
  <si>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</si>
  <si>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</si>
  <si>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</si>
  <si>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</si>
  <si>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</si>
  <si>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</si>
  <si>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</si>
  <si>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</si>
  <si>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</si>
  <si>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</si>
  <si>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</si>
  <si>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</si>
  <si>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</si>
  <si>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</si>
  <si>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</si>
  <si>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</si>
  <si>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</si>
  <si>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</si>
  <si>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</si>
  <si>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</si>
  <si>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</si>
  <si>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</si>
  <si>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</si>
  <si>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</si>
  <si>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</si>
  <si>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</si>
  <si>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</si>
  <si>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</si>
  <si>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</si>
  <si>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</si>
  <si>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</si>
  <si>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</si>
  <si>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</si>
  <si>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</si>
  <si>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</si>
  <si>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</si>
  <si>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</si>
  <si>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</si>
  <si>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</si>
  <si>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</si>
  <si>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</si>
  <si>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</si>
  <si>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</si>
  <si>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</si>
  <si>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</si>
  <si>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</si>
  <si>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</si>
  <si>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</si>
  <si>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</si>
  <si>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</si>
  <si>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</si>
  <si>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</si>
  <si>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</si>
  <si>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</si>
  <si>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</si>
  <si>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</si>
  <si>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</si>
  <si>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</si>
  <si>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</si>
  <si>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</si>
  <si>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</si>
  <si>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</si>
  <si>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</si>
  <si>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</si>
  <si>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</si>
  <si>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</si>
  <si>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</si>
  <si>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</si>
  <si>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</si>
  <si>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</si>
  <si>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</si>
  <si>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</si>
  <si>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</si>
  <si>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</si>
  <si>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</si>
  <si>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</si>
  <si>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</si>
  <si>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</si>
  <si>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</si>
  <si>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</si>
  <si>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</si>
  <si>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</si>
  <si>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</si>
  <si>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</si>
  <si>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</si>
  <si>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</si>
  <si>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</si>
  <si>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</si>
  <si>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</si>
  <si>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</si>
  <si>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</si>
  <si>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</si>
  <si>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</si>
  <si>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</si>
  <si>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</si>
  <si>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</si>
  <si>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</si>
  <si>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</si>
  <si>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</si>
  <si>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</si>
  <si>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</si>
  <si>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</si>
  <si>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</si>
  <si>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</si>
  <si>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</si>
  <si>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</si>
  <si>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</si>
  <si>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</si>
  <si>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</si>
  <si>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</si>
  <si>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</si>
  <si>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</si>
  <si>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</si>
  <si>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</si>
  <si>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</si>
  <si>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</si>
  <si>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</si>
  <si>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</si>
  <si>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</si>
  <si>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</si>
  <si>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</si>
  <si>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</si>
  <si>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</si>
  <si>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</si>
  <si>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</si>
  <si>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</si>
  <si>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</si>
  <si>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</si>
  <si>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</si>
  <si>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</si>
  <si>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</si>
  <si>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</si>
  <si>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</si>
  <si>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</si>
  <si>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</si>
  <si>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</si>
  <si>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</si>
  <si>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</si>
  <si>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</si>
  <si>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</si>
  <si>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</si>
  <si>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</si>
  <si>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</si>
  <si>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</si>
  <si>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</si>
  <si>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</si>
  <si>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</si>
  <si>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</si>
  <si>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</si>
  <si>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</si>
  <si>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</si>
  <si>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</si>
  <si>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</si>
  <si>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</si>
  <si>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</si>
  <si>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</si>
  <si>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</si>
  <si>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</si>
  <si>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</si>
  <si>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</si>
  <si>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</si>
  <si>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</si>
  <si>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</si>
  <si>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</si>
  <si>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</si>
  <si>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</si>
  <si>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</si>
  <si>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</si>
  <si>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</si>
  <si>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</si>
  <si>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</si>
  <si>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</si>
  <si>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</si>
  <si>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</si>
  <si>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</si>
  <si>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</si>
  <si>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</si>
  <si>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</si>
  <si>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</si>
  <si>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</si>
  <si>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</si>
  <si>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</si>
  <si>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</si>
  <si>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</si>
  <si>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</si>
  <si>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</si>
  <si>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</si>
  <si>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</si>
  <si>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</si>
  <si>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</si>
  <si>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</si>
  <si>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</si>
  <si>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</si>
  <si>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</si>
  <si>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</si>
  <si>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</si>
  <si>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</si>
  <si>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</si>
  <si>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</si>
  <si>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</si>
  <si>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</si>
  <si>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</si>
  <si>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</si>
  <si>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</si>
  <si>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</si>
  <si>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</si>
  <si>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</si>
  <si>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</si>
  <si>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</si>
  <si>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</si>
  <si>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</si>
  <si>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</si>
  <si>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</si>
  <si>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</si>
  <si>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</si>
  <si>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</si>
  <si>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</si>
  <si>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</si>
  <si>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</si>
  <si>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</si>
  <si>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</si>
  <si>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</si>
  <si>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</si>
  <si>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</si>
  <si>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</si>
  <si>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</si>
  <si>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</si>
  <si>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</si>
  <si>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</si>
  <si>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</si>
  <si>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</si>
  <si>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</si>
  <si>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</si>
  <si>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</si>
  <si>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</si>
  <si>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</si>
  <si>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</si>
  <si>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</si>
  <si>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</si>
  <si>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</si>
  <si>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</si>
  <si>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</si>
  <si>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</si>
  <si>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</si>
  <si>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</si>
  <si>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</si>
  <si>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</si>
  <si>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</si>
  <si>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</si>
  <si>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</si>
  <si>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</si>
  <si>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</si>
  <si>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</si>
  <si>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</si>
  <si>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</si>
  <si>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</si>
  <si>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</si>
  <si>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</si>
  <si>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</si>
  <si>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</si>
  <si>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</si>
  <si>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</si>
  <si>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</si>
  <si>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</si>
  <si>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</si>
  <si>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</si>
  <si>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</si>
  <si>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</si>
  <si>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</si>
  <si>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</si>
  <si>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</si>
  <si>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</si>
  <si>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</si>
  <si>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</si>
  <si>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</si>
  <si>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</si>
  <si>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</si>
  <si>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</si>
  <si>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</si>
  <si>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</si>
  <si>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</si>
  <si>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</si>
  <si>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</si>
  <si>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</si>
  <si>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</si>
  <si>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</si>
  <si>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</si>
  <si>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</si>
  <si>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</si>
  <si>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</si>
  <si>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</si>
  <si>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</si>
  <si>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</si>
  <si>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</si>
  <si>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</si>
  <si>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</si>
  <si>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</si>
  <si>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</si>
  <si>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</si>
  <si>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</si>
  <si>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</si>
  <si>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</si>
  <si>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</si>
  <si>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</si>
  <si>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</si>
  <si>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</si>
  <si>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</si>
  <si>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</si>
  <si>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</si>
  <si>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</si>
  <si>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</si>
  <si>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</si>
  <si>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</si>
  <si>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</si>
  <si>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</si>
  <si>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</si>
  <si>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</si>
  <si>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</si>
  <si>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</si>
  <si>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</si>
  <si>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</si>
  <si>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</si>
  <si>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</si>
  <si>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</si>
  <si>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</si>
  <si>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</si>
  <si>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</si>
  <si>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</si>
  <si>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</si>
  <si>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</si>
  <si>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</si>
  <si>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</si>
  <si>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</si>
  <si>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</si>
  <si>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</si>
  <si>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</si>
  <si>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</si>
  <si>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</si>
  <si>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</si>
  <si>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</si>
  <si>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</si>
  <si>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</si>
  <si>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</si>
  <si>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</si>
  <si>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</si>
  <si>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</si>
  <si>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</si>
  <si>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</si>
  <si>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</si>
  <si>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</si>
  <si>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</si>
  <si>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</si>
  <si>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</si>
  <si>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</si>
  <si>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</si>
  <si>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</si>
  <si>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</si>
  <si>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</si>
  <si>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</si>
  <si>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</si>
  <si>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</si>
  <si>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</si>
  <si>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</si>
  <si>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</si>
  <si>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</si>
  <si>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</si>
  <si>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</si>
  <si>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</si>
  <si>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</si>
  <si>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</si>
  <si>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</si>
  <si>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</si>
  <si>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</si>
  <si>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</si>
  <si>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</si>
  <si>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</si>
  <si>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</si>
  <si>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</si>
  <si>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</si>
  <si>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</si>
  <si>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</si>
  <si>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</si>
  <si>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</si>
  <si>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</si>
  <si>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</si>
  <si>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</si>
  <si>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</si>
  <si>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</si>
  <si>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</si>
  <si>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</si>
  <si>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</si>
  <si>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</si>
  <si>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</si>
  <si>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</si>
  <si>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</si>
  <si>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</si>
  <si>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</si>
  <si>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</si>
  <si>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</si>
  <si>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</si>
  <si>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</si>
  <si>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</si>
  <si>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</si>
  <si>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</si>
  <si>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</si>
  <si>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</si>
  <si>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</si>
  <si>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</si>
  <si>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</si>
  <si>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</si>
  <si>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</si>
  <si>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</si>
  <si>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</si>
  <si>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</si>
  <si>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</si>
  <si>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</si>
  <si>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</si>
  <si>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</si>
  <si>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</si>
  <si>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</si>
  <si>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</si>
  <si>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</si>
  <si>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</si>
  <si>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</si>
  <si>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</si>
  <si>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</si>
  <si>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</si>
  <si>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</si>
  <si>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</si>
  <si>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</si>
  <si>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</si>
  <si>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</si>
  <si>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</si>
  <si>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</si>
  <si>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</si>
  <si>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</si>
  <si>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</si>
  <si>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</si>
  <si>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</si>
  <si>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</si>
  <si>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</si>
  <si>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</si>
  <si>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</si>
  <si>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</si>
  <si>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</si>
  <si>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</si>
  <si>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</si>
  <si>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</si>
  <si>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</si>
  <si>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</si>
  <si>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</si>
  <si>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</si>
  <si>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</si>
  <si>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</si>
  <si>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</si>
  <si>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</si>
  <si>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</si>
  <si>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</si>
  <si>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</si>
  <si>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</si>
  <si>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</si>
  <si>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</si>
  <si>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</si>
  <si>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</si>
  <si>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</si>
  <si>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</si>
  <si>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</si>
  <si>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</si>
  <si>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</si>
  <si>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</si>
  <si>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</si>
  <si>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</si>
  <si>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</si>
  <si>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</si>
  <si>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</si>
  <si>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</si>
  <si>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</si>
  <si>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</si>
  <si>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</si>
  <si>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</si>
  <si>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</si>
  <si>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</si>
  <si>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</si>
  <si>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</si>
  <si>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</si>
  <si>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</si>
  <si>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</si>
  <si>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</si>
  <si>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</si>
  <si>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</si>
  <si>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</si>
  <si>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</si>
  <si>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</si>
  <si>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</si>
  <si>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</si>
  <si>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</si>
  <si>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</si>
  <si>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</si>
  <si>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</si>
  <si>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</si>
  <si>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</si>
  <si>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</si>
  <si>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</si>
  <si>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</si>
  <si>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</si>
  <si>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</si>
  <si>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</si>
  <si>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</si>
  <si>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</si>
  <si>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</si>
  <si>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</si>
  <si>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</si>
  <si>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</si>
  <si>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</si>
  <si>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</si>
  <si>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</si>
  <si>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</si>
  <si>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</si>
  <si>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</si>
  <si>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</si>
  <si>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</si>
  <si>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</si>
  <si>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</si>
  <si>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</si>
  <si>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</si>
  <si>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</si>
  <si>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</si>
  <si>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</si>
  <si>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</si>
  <si>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</si>
  <si>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</si>
  <si>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</si>
  <si>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</si>
  <si>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</si>
  <si>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</si>
  <si>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</si>
  <si>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</si>
  <si>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</si>
  <si>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</si>
  <si>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</si>
  <si>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</si>
  <si>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</si>
  <si>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</si>
  <si>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</si>
  <si>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</si>
  <si>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</si>
  <si>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</si>
  <si>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</si>
  <si>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</si>
  <si>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</si>
  <si>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</si>
  <si>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</si>
  <si>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</si>
  <si>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</si>
  <si>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</si>
  <si>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</si>
  <si>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</si>
  <si>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</si>
  <si>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</si>
  <si>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</si>
  <si>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</si>
  <si>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</si>
  <si>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</si>
  <si>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</si>
  <si>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</si>
  <si>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</si>
  <si>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</si>
  <si>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</si>
  <si>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</si>
  <si>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</si>
  <si>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</si>
  <si>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</si>
  <si>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</si>
  <si>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</si>
  <si>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</si>
  <si>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</si>
  <si>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</si>
  <si>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</si>
  <si>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</si>
  <si>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</si>
  <si>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</si>
  <si>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</si>
  <si>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</si>
  <si>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</si>
  <si>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</si>
  <si>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</si>
  <si>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</si>
  <si>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</si>
  <si>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</si>
  <si>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</si>
  <si>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</si>
  <si>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</si>
  <si>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</si>
  <si>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</si>
  <si>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</si>
  <si>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</si>
  <si>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</si>
  <si>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</si>
  <si>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</si>
  <si>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</si>
  <si>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</si>
  <si>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</si>
  <si>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</si>
  <si>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</si>
  <si>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</si>
  <si>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</si>
  <si>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</si>
  <si>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</si>
  <si>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</si>
  <si>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</si>
  <si>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</si>
  <si>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</si>
  <si>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</si>
  <si>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</si>
  <si>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</si>
  <si>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</si>
  <si>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</si>
  <si>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</si>
  <si>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</si>
  <si>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</si>
  <si>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</si>
  <si>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</si>
  <si>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</si>
  <si>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</si>
  <si>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</si>
  <si>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</si>
  <si>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</si>
  <si>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</si>
  <si>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</si>
  <si>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</si>
  <si>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</si>
  <si>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</si>
  <si>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</si>
  <si>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</si>
  <si>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</si>
  <si>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</si>
  <si>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</si>
  <si>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</si>
  <si>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</si>
  <si>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</si>
  <si>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</si>
  <si>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</si>
  <si>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</si>
  <si>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</si>
  <si>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</si>
  <si>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</si>
  <si>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</si>
  <si>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</si>
  <si>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</si>
  <si>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</si>
  <si>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</si>
  <si>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</si>
  <si>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</si>
  <si>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</si>
  <si>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</si>
  <si>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</si>
  <si>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</si>
  <si>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</si>
  <si>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</si>
  <si>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</si>
  <si>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</si>
  <si>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</si>
  <si>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</si>
  <si>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</si>
  <si>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</si>
  <si>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</si>
  <si>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</si>
  <si>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</si>
  <si>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</si>
  <si>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</si>
  <si>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</si>
  <si>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</si>
  <si>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</si>
  <si>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</si>
  <si>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</si>
  <si>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</si>
  <si>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</si>
  <si>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</si>
  <si>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</si>
  <si>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</si>
  <si>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</si>
  <si>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</si>
  <si>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</si>
  <si>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</si>
  <si>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</si>
  <si>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</si>
  <si>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</si>
  <si>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</si>
  <si>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</si>
  <si>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</si>
  <si>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</si>
  <si>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</si>
  <si>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</si>
  <si>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</si>
  <si>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</si>
  <si>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</si>
  <si>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</si>
  <si>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</si>
  <si>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</si>
  <si>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</si>
  <si>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</si>
  <si>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</si>
  <si>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</si>
  <si>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</si>
  <si>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</si>
  <si>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</si>
  <si>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</si>
  <si>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</si>
  <si>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</si>
  <si>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</si>
  <si>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</si>
  <si>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</si>
  <si>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</si>
  <si>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</si>
  <si>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</si>
  <si>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</si>
  <si>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</si>
  <si>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</si>
  <si>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</si>
  <si>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</si>
  <si>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</si>
  <si>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</si>
  <si>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</si>
  <si>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</si>
  <si>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</si>
  <si>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</si>
  <si>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</si>
  <si>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</si>
  <si>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</si>
  <si>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</si>
  <si>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</si>
  <si>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</si>
  <si>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</si>
  <si>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</si>
  <si>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</si>
  <si>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</si>
  <si>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</si>
  <si>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</si>
  <si>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</si>
  <si>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</si>
  <si>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</si>
  <si>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</si>
  <si>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</si>
  <si>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</si>
  <si>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</si>
  <si>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</si>
  <si>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</si>
  <si>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</si>
  <si>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</si>
  <si>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</si>
  <si>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</si>
  <si>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</si>
  <si>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</si>
  <si>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</si>
  <si>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</si>
  <si>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</si>
  <si>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</si>
  <si>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</si>
  <si>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</si>
  <si>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</si>
  <si>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</si>
  <si>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</si>
  <si>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</si>
  <si>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</si>
  <si>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</si>
  <si>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</si>
  <si>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</si>
  <si>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</si>
  <si>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</si>
  <si>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</si>
  <si>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</si>
  <si>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</si>
  <si>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</si>
  <si>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</si>
  <si>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</si>
  <si>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</si>
  <si>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</si>
  <si>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</si>
  <si>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</si>
  <si>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</si>
  <si>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</si>
  <si>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</si>
  <si>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</si>
  <si>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</si>
  <si>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</si>
  <si>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</si>
  <si>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</si>
  <si>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</si>
  <si>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</si>
  <si>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</si>
  <si>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</si>
  <si>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</si>
  <si>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</si>
  <si>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</si>
  <si>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</si>
  <si>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</si>
  <si>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</si>
  <si>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</si>
  <si>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</si>
  <si>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</si>
  <si>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</si>
  <si>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</si>
  <si>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</si>
  <si>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</si>
  <si>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</si>
  <si>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</si>
  <si>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</si>
  <si>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</si>
  <si>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</si>
  <si>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</si>
  <si>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</si>
  <si>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</si>
  <si>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</si>
  <si>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</si>
  <si>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</si>
  <si>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</si>
  <si>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</si>
  <si>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</si>
  <si>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</si>
  <si>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</si>
  <si>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</si>
  <si>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</si>
  <si>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</si>
  <si>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</si>
  <si>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</si>
  <si>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</si>
  <si>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</si>
  <si>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</si>
  <si>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</si>
  <si>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</si>
  <si>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</si>
  <si>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</si>
  <si>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</si>
  <si>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</si>
  <si>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</si>
  <si>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</si>
  <si>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</si>
  <si>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</si>
  <si>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</si>
  <si>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</si>
  <si>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</si>
  <si>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</si>
  <si>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</si>
  <si>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</si>
  <si>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</si>
  <si>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</si>
  <si>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</si>
  <si>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</si>
  <si>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</si>
  <si>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</si>
  <si>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</si>
  <si>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</si>
  <si>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</si>
  <si>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</si>
  <si>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</si>
  <si>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</si>
  <si>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</si>
  <si>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</si>
  <si>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</si>
  <si>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</si>
  <si>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</si>
  <si>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</si>
  <si>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</si>
  <si>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</si>
  <si>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</si>
  <si>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</si>
  <si>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</si>
  <si>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</si>
  <si>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</si>
  <si>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</si>
  <si>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</si>
  <si>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</si>
  <si>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</si>
  <si>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</si>
  <si>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</si>
  <si>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</si>
  <si>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</si>
  <si>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</si>
  <si>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</si>
  <si>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</si>
  <si>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</si>
  <si>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</si>
  <si>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</si>
  <si>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</si>
  <si>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</si>
  <si>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</si>
  <si>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</si>
  <si>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</si>
  <si>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</si>
  <si>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</si>
  <si>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</si>
  <si>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</si>
  <si>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</si>
  <si>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</si>
  <si>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</si>
  <si>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</si>
  <si>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</si>
  <si>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</si>
  <si>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</si>
  <si>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</si>
  <si>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</si>
  <si>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</si>
  <si>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</si>
  <si>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</si>
  <si>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</si>
  <si>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</si>
  <si>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</si>
  <si>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</si>
  <si>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</si>
  <si>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</si>
  <si>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</si>
  <si>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</si>
  <si>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</si>
  <si>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</si>
  <si>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</si>
  <si>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</si>
  <si>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</si>
  <si>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</si>
  <si>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</si>
  <si>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</si>
  <si>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</si>
  <si>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</si>
  <si>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</si>
  <si>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</si>
  <si>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</si>
  <si>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</si>
  <si>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</si>
  <si>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</si>
  <si>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</si>
  <si>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</si>
  <si>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</si>
  <si>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</si>
  <si>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</si>
  <si>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</si>
  <si>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</si>
  <si>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</si>
  <si>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</si>
  <si>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</si>
  <si>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</si>
  <si>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</si>
  <si>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</si>
  <si>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</si>
  <si>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</si>
  <si>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</si>
  <si>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</si>
  <si>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</si>
  <si>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</si>
  <si>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</si>
  <si>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</si>
  <si>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</si>
  <si>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</si>
  <si>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</si>
  <si>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</si>
  <si>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</si>
  <si>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</si>
  <si>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</si>
  <si>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</si>
  <si>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</si>
  <si>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</si>
  <si>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</si>
  <si>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</si>
  <si>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</si>
  <si>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</si>
  <si>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</si>
  <si>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</si>
  <si>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</si>
  <si>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</si>
  <si>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</si>
  <si>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</si>
  <si>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</si>
  <si>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</si>
  <si>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</si>
  <si>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</si>
  <si>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</si>
  <si>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</si>
  <si>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</si>
  <si>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</si>
  <si>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</si>
  <si>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</si>
  <si>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</si>
  <si>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</si>
  <si>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</si>
  <si>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</si>
  <si>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</si>
  <si>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</si>
  <si>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</si>
  <si>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</si>
  <si>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</si>
  <si>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</si>
  <si>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</si>
  <si>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</si>
  <si>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</si>
  <si>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</si>
  <si>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</si>
  <si>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</si>
  <si>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</si>
  <si>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</si>
  <si>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</si>
  <si>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</si>
  <si>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</si>
  <si>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</si>
  <si>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</si>
  <si>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</si>
  <si>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</si>
  <si>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</si>
  <si>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</si>
  <si>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</si>
  <si>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</si>
  <si>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</si>
  <si>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</si>
  <si>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</si>
  <si>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</si>
  <si>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</si>
  <si>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</si>
  <si>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</si>
  <si>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</si>
  <si>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</si>
  <si>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</si>
  <si>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</si>
  <si>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</si>
  <si>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</si>
  <si>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</si>
  <si>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</si>
  <si>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</si>
  <si>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</si>
  <si>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</si>
  <si>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</si>
  <si>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</si>
  <si>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</si>
  <si>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</si>
  <si>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</si>
  <si>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</si>
  <si>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</si>
  <si>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</si>
  <si>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</si>
  <si>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</si>
  <si>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</si>
  <si>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</si>
  <si>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</si>
  <si>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</si>
  <si>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</si>
  <si>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</si>
  <si>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</si>
  <si>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</si>
  <si>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</si>
  <si>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</si>
  <si>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</si>
  <si>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</si>
  <si>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</si>
  <si>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</si>
  <si>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</si>
  <si>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</si>
  <si>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</si>
  <si>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</si>
  <si>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</si>
  <si>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</si>
  <si>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</si>
  <si>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</si>
  <si>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</si>
  <si>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</si>
  <si>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</si>
  <si>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</si>
  <si>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</si>
  <si>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</si>
  <si>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</si>
  <si>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</si>
  <si>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</si>
  <si>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</si>
  <si>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</si>
  <si>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</si>
  <si>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</si>
  <si>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</si>
  <si>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</si>
  <si>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</si>
  <si>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</si>
  <si>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</si>
  <si>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</si>
  <si>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</si>
  <si>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</si>
  <si>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</si>
  <si>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</si>
  <si>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</si>
  <si>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</si>
  <si>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</si>
  <si>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</si>
  <si>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</si>
  <si>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</si>
  <si>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</si>
  <si>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</si>
  <si>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</si>
  <si>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</si>
  <si>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</si>
  <si>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</si>
  <si>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</si>
  <si>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</si>
  <si>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</si>
  <si>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</si>
  <si>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</si>
  <si>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</si>
  <si>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</si>
  <si>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</si>
  <si>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</si>
  <si>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</si>
  <si>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</si>
  <si>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</si>
  <si>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</si>
  <si>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</si>
  <si>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</si>
  <si>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</si>
  <si>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</si>
  <si>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</si>
  <si>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</si>
  <si>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</si>
  <si>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</si>
  <si>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</si>
  <si>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</si>
  <si>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</si>
  <si>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</si>
  <si>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</si>
  <si>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</si>
  <si>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</si>
  <si>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</si>
  <si>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</si>
  <si>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</si>
  <si>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</si>
  <si>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</si>
  <si>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</si>
  <si>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</si>
  <si>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</si>
  <si>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</si>
  <si>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</si>
  <si>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</si>
  <si>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</si>
  <si>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</si>
  <si>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</si>
  <si>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</si>
  <si>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</si>
  <si>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</si>
  <si>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</si>
  <si>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</si>
  <si>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</si>
  <si>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</si>
  <si>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</si>
  <si>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</si>
  <si>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</si>
  <si>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</si>
  <si>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</si>
  <si>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</si>
  <si>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</si>
  <si>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</si>
  <si>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</si>
  <si>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</si>
  <si>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</si>
  <si>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</si>
  <si>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</si>
  <si>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</si>
  <si>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</si>
  <si>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</si>
  <si>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</si>
  <si>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</si>
  <si>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</si>
  <si>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</si>
  <si>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</si>
  <si>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</si>
  <si>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</si>
  <si>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</si>
  <si>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</si>
  <si>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</si>
  <si>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</si>
  <si>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</si>
  <si>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</si>
  <si>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</si>
  <si>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</si>
  <si>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</si>
  <si>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</si>
  <si>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</si>
  <si>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</si>
  <si>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</si>
  <si>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</si>
  <si>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</si>
  <si>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</si>
  <si>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</si>
  <si>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</si>
  <si>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</si>
  <si>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</si>
  <si>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</si>
  <si>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</si>
  <si>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</si>
  <si>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</si>
  <si>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</si>
  <si>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</si>
  <si>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</si>
  <si>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</si>
  <si>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</si>
  <si>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</si>
  <si>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</si>
  <si>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</si>
  <si>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</si>
  <si>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</si>
  <si>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</si>
  <si>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</si>
  <si>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</si>
  <si>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</si>
  <si>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</si>
  <si>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</si>
  <si>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</si>
  <si>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</si>
  <si>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</si>
  <si>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</si>
  <si>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</si>
  <si>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</si>
  <si>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</si>
  <si>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</si>
  <si>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</si>
  <si>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</si>
  <si>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</si>
  <si>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</si>
  <si>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</si>
  <si>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</si>
  <si>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</si>
  <si>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</si>
  <si>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</si>
  <si>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</si>
  <si>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</si>
  <si>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</si>
  <si>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</si>
  <si>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</si>
  <si>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</si>
  <si>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</si>
  <si>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</si>
  <si>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</si>
  <si>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</si>
  <si>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</si>
  <si>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</si>
  <si>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</si>
  <si>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</si>
  <si>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</si>
  <si>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</si>
  <si>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</si>
  <si>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</si>
  <si>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</si>
  <si>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</si>
  <si>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</si>
  <si>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</si>
  <si>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</si>
  <si>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</si>
  <si>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</si>
  <si>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</si>
  <si>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</si>
  <si>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</si>
  <si>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</si>
  <si>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</si>
  <si>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</si>
  <si>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</si>
  <si>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</si>
  <si>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</si>
  <si>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</si>
  <si>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</si>
  <si>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</si>
  <si>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</si>
  <si>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</si>
  <si>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</si>
  <si>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</si>
  <si>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</si>
  <si>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</si>
  <si>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</si>
  <si>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</si>
  <si>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</si>
  <si>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</si>
  <si>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</si>
  <si>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</si>
  <si>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</si>
  <si>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</si>
  <si>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</si>
  <si>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</si>
  <si>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</si>
  <si>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</si>
  <si>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</si>
  <si>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</si>
  <si>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</si>
  <si>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</si>
  <si>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</si>
  <si>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</si>
  <si>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</si>
  <si>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</si>
  <si>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</si>
  <si>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</si>
  <si>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</si>
  <si>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</si>
  <si>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</si>
  <si>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</si>
  <si>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</si>
  <si>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</si>
  <si>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</si>
  <si>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</si>
  <si>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</si>
  <si>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</si>
  <si>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</si>
  <si>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</si>
  <si>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</si>
  <si>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</si>
  <si>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</si>
  <si>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</si>
  <si>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</si>
  <si>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</si>
  <si>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</si>
  <si>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</si>
  <si>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</si>
  <si>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</si>
  <si>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</si>
  <si>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</si>
  <si>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</si>
  <si>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</si>
  <si>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</si>
  <si>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</si>
  <si>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</si>
  <si>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</si>
  <si>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</si>
  <si>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</si>
  <si>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</si>
  <si>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</si>
  <si>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</si>
  <si>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</si>
  <si>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</si>
  <si>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</si>
  <si>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</si>
  <si>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</si>
  <si>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</si>
  <si>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</si>
  <si>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</si>
  <si>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</si>
  <si>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</si>
  <si>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</si>
  <si>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</si>
  <si>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</si>
  <si>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</si>
  <si>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</si>
  <si>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</si>
  <si>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</si>
  <si>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</si>
  <si>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</si>
  <si>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</si>
  <si>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</si>
  <si>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</si>
  <si>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</si>
  <si>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</si>
  <si>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</si>
  <si>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</si>
  <si>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</si>
  <si>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</si>
  <si>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</si>
  <si>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</si>
  <si>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</si>
  <si>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</si>
  <si>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</si>
  <si>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</si>
  <si>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</si>
  <si>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</si>
  <si>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</si>
  <si>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</si>
  <si>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</si>
  <si>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</si>
  <si>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</si>
  <si>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</si>
  <si>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</si>
  <si>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</si>
  <si>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</si>
  <si>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</si>
  <si>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</si>
  <si>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</si>
  <si>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</si>
  <si>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</si>
  <si>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</si>
  <si>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</si>
  <si>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</si>
  <si>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</si>
  <si>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</si>
  <si>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</si>
  <si>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</si>
  <si>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</si>
  <si>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</si>
  <si>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</si>
  <si>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</si>
  <si>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</si>
  <si>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</si>
  <si>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</si>
  <si>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</si>
  <si>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</si>
  <si>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</si>
  <si>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</si>
  <si>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</si>
  <si>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</si>
  <si>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</si>
  <si>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</si>
  <si>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</si>
  <si>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</si>
  <si>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</si>
  <si>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</si>
  <si>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</si>
  <si>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</si>
  <si>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</si>
  <si>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</si>
  <si>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</si>
  <si>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</si>
  <si>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</si>
  <si>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</si>
  <si>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</si>
  <si>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</si>
  <si>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</si>
  <si>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</si>
  <si>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</si>
  <si>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</si>
  <si>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</si>
  <si>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</si>
  <si>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</si>
  <si>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</si>
  <si>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</si>
  <si>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</si>
  <si>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</si>
  <si>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</si>
  <si>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</si>
  <si>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</si>
  <si>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</si>
  <si>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</si>
  <si>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</si>
  <si>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</si>
  <si>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</si>
  <si>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</si>
  <si>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</si>
  <si>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</si>
  <si>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</si>
  <si>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</si>
  <si>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</si>
  <si>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</si>
  <si>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</si>
  <si>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</si>
  <si>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</si>
  <si>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</si>
  <si>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</si>
  <si>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</si>
  <si>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</si>
  <si>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</si>
  <si>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</si>
  <si>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</si>
  <si>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</si>
  <si>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</si>
  <si>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</si>
  <si>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</si>
  <si>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</si>
  <si>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</si>
  <si>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</si>
  <si>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</si>
  <si>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</si>
  <si>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</si>
  <si>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</si>
  <si>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</si>
  <si>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</si>
  <si>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</si>
  <si>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</si>
  <si>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</si>
  <si>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</si>
  <si>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</si>
  <si>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</si>
  <si>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</si>
  <si>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</si>
  <si>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</si>
  <si>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</si>
  <si>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</si>
  <si>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</si>
  <si>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</si>
  <si>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</si>
  <si>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</si>
  <si>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</si>
  <si>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</si>
  <si>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</si>
  <si>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</si>
  <si>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</si>
  <si>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</si>
  <si>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</si>
  <si>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</si>
  <si>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</si>
  <si>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</si>
  <si>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</si>
  <si>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</si>
  <si>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</si>
  <si>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</si>
  <si>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</si>
  <si>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</si>
  <si>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</si>
  <si>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</si>
  <si>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</si>
  <si>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</si>
  <si>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</si>
  <si>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</si>
  <si>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</si>
  <si>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</si>
  <si>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</si>
  <si>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</si>
  <si>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</si>
  <si>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</si>
  <si>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</si>
  <si>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</si>
  <si>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</si>
  <si>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</si>
  <si>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</si>
  <si>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</si>
  <si>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</si>
  <si>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</si>
  <si>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</si>
  <si>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</si>
  <si>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</si>
  <si>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</si>
  <si>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</si>
  <si>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</si>
  <si>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</si>
  <si>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</si>
  <si>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</si>
  <si>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</si>
  <si>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</si>
  <si>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</si>
  <si>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</si>
  <si>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</si>
  <si>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</si>
  <si>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</si>
  <si>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</si>
  <si>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</si>
  <si>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</si>
  <si>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</si>
  <si>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</si>
  <si>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</si>
  <si>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</si>
  <si>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</si>
  <si>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</si>
  <si>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</si>
  <si>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</si>
  <si>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</si>
  <si>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</si>
  <si>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</si>
  <si>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</si>
  <si>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</si>
  <si>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</si>
  <si>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</si>
  <si>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</si>
  <si>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</si>
  <si>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</si>
  <si>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</si>
  <si>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</si>
  <si>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</si>
  <si>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</si>
  <si>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</si>
  <si>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</si>
  <si>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</si>
  <si>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</si>
  <si>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</si>
  <si>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</si>
  <si>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</si>
  <si>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</si>
  <si>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</si>
  <si>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</si>
  <si>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</si>
  <si>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</si>
  <si>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</si>
  <si>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</si>
  <si>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</si>
  <si>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</si>
  <si>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</si>
  <si>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</si>
  <si>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</si>
  <si>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</si>
  <si>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</si>
  <si>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</si>
  <si>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</si>
  <si>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</si>
  <si>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</si>
  <si>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</si>
  <si>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</si>
  <si>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</si>
  <si>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</si>
  <si>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</si>
  <si>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</si>
  <si>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</si>
  <si>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</si>
  <si>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</si>
  <si>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</si>
  <si>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</si>
  <si>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</si>
  <si>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</si>
  <si>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</si>
  <si>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</si>
  <si>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</si>
  <si>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</si>
  <si>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</si>
  <si>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</si>
  <si>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</si>
  <si>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</si>
  <si>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</si>
  <si>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</si>
  <si>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</si>
  <si>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</si>
  <si>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</si>
  <si>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</si>
  <si>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</si>
  <si>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</si>
  <si>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</si>
  <si>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</si>
  <si>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</si>
  <si>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</si>
  <si>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</si>
  <si>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</si>
  <si>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</si>
  <si>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</si>
  <si>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</si>
  <si>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</si>
  <si>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</si>
  <si>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</si>
  <si>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</si>
  <si>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</si>
  <si>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</si>
  <si>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</si>
  <si>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</si>
  <si>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</si>
  <si>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</si>
  <si>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</si>
  <si>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</si>
  <si>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</si>
  <si>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</si>
  <si>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</si>
  <si>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</si>
  <si>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</si>
  <si>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</si>
  <si>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</si>
  <si>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</si>
  <si>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</si>
  <si>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</si>
  <si>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</si>
  <si>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</si>
  <si>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</si>
  <si>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</si>
  <si>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</si>
  <si>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</si>
  <si>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</si>
  <si>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</si>
  <si>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</si>
  <si>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</si>
  <si>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</si>
  <si>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</si>
  <si>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</si>
  <si>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</si>
  <si>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</si>
  <si>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</si>
  <si>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</si>
  <si>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</si>
  <si>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</si>
  <si>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</si>
  <si>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</si>
  <si>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</si>
  <si>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</si>
  <si>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</si>
  <si>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</si>
  <si>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</si>
  <si>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</si>
  <si>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</si>
  <si>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</si>
  <si>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</si>
  <si>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</si>
  <si>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</si>
  <si>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</si>
  <si>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</si>
  <si>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</si>
  <si>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</si>
  <si>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</si>
  <si>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</si>
  <si>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</si>
  <si>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</si>
  <si>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</si>
  <si>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</si>
  <si>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</si>
  <si>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</si>
  <si>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</si>
  <si>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</si>
  <si>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</si>
  <si>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</si>
  <si>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</si>
  <si>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</si>
  <si>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</si>
  <si>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</si>
  <si>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</si>
  <si>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</si>
  <si>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</si>
  <si>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</si>
  <si>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</si>
  <si>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</si>
  <si>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</si>
  <si>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</si>
  <si>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</si>
  <si>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</si>
  <si>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</si>
  <si>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</si>
  <si>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</si>
  <si>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</si>
  <si>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</si>
  <si>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</si>
  <si>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</si>
  <si>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</si>
  <si>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</si>
  <si>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</si>
  <si>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</si>
  <si>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</si>
  <si>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</si>
  <si>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</si>
  <si>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</si>
  <si>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</si>
  <si>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</si>
  <si>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</si>
  <si>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</si>
  <si>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</si>
  <si>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</si>
  <si>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</si>
  <si>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</si>
  <si>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</si>
  <si>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</si>
  <si>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</si>
  <si>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</si>
  <si>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</si>
  <si>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</si>
  <si>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</si>
  <si>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</si>
  <si>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</si>
  <si>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</si>
  <si>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</si>
  <si>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</si>
  <si>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</si>
  <si>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</si>
  <si>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</si>
  <si>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</si>
  <si>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</si>
  <si>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</si>
  <si>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</si>
  <si>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</si>
  <si>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</si>
  <si>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</si>
  <si>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</si>
  <si>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</si>
  <si>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</si>
  <si>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</si>
  <si>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</si>
  <si>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</si>
  <si>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</si>
  <si>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</si>
  <si>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</si>
  <si>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</si>
  <si>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</si>
  <si>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</si>
  <si>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</si>
  <si>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</si>
  <si>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</si>
  <si>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</si>
  <si>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</si>
  <si>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</si>
  <si>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</si>
  <si>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</si>
  <si>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</si>
  <si>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</si>
  <si>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</si>
  <si>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</si>
  <si>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</si>
  <si>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</si>
  <si>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</si>
  <si>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</si>
  <si>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</si>
  <si>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</si>
  <si>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</si>
  <si>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</si>
  <si>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</si>
  <si>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</si>
  <si>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</si>
  <si>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</si>
  <si>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</si>
  <si>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</si>
  <si>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</si>
  <si>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</si>
  <si>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</si>
  <si>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</si>
  <si>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</si>
  <si>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</si>
  <si>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</si>
  <si>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</si>
  <si>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</si>
  <si>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</si>
  <si>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</si>
  <si>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</si>
  <si>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</si>
  <si>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</si>
  <si>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</si>
  <si>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</si>
  <si>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</si>
  <si>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</si>
  <si>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</si>
  <si>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</si>
  <si>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</si>
  <si>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</si>
  <si>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</si>
  <si>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</si>
  <si>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</si>
  <si>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</si>
  <si>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</si>
  <si>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</si>
  <si>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</si>
  <si>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</si>
  <si>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</si>
  <si>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</si>
  <si>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</si>
  <si>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</si>
  <si>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</si>
  <si>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</si>
  <si>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</si>
  <si>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</si>
  <si>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</si>
  <si>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</si>
  <si>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</si>
  <si>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</si>
  <si>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</si>
  <si>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</si>
  <si>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</si>
  <si>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</si>
  <si>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</si>
  <si>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</si>
  <si>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</si>
  <si>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</si>
  <si>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</si>
  <si>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</si>
  <si>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</si>
  <si>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</si>
  <si>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</si>
  <si>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</si>
  <si>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</si>
  <si>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</si>
  <si>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</si>
  <si>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</si>
  <si>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</si>
  <si>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</si>
  <si>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</si>
  <si>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</si>
  <si>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</si>
  <si>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</si>
  <si>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</si>
  <si>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</si>
  <si>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</si>
  <si>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</si>
  <si>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</si>
  <si>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</si>
  <si>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</si>
  <si>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</si>
  <si>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</si>
  <si>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</si>
  <si>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</si>
  <si>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</si>
  <si>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</si>
  <si>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</si>
  <si>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</si>
  <si>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</si>
  <si>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</si>
  <si>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</si>
  <si>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</si>
  <si>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</si>
  <si>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</si>
  <si>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</si>
  <si>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</si>
  <si>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</si>
  <si>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</si>
  <si>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</si>
  <si>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</si>
  <si>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</si>
  <si>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</si>
  <si>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</si>
  <si>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</si>
  <si>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</si>
  <si>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</si>
  <si>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</si>
  <si>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</si>
  <si>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</si>
  <si>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</si>
  <si>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</si>
  <si>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</si>
  <si>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</si>
  <si>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</si>
  <si>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</si>
  <si>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</si>
  <si>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</si>
  <si>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</si>
  <si>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</si>
  <si>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</si>
  <si>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</si>
  <si>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</si>
  <si>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</si>
  <si>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</si>
  <si>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</si>
  <si>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</si>
  <si>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</si>
  <si>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</si>
  <si>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</si>
  <si>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</si>
  <si>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</si>
  <si>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</si>
  <si>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</si>
  <si>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</si>
  <si>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</si>
  <si>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</si>
  <si>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</si>
  <si>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</si>
  <si>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</si>
  <si>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</si>
  <si>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</si>
  <si>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</si>
  <si>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</si>
  <si>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</si>
  <si>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</si>
  <si>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</si>
  <si>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</si>
  <si>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</si>
  <si>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</si>
  <si>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</si>
  <si>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</si>
  <si>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</si>
  <si>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</si>
  <si>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</si>
  <si>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</si>
  <si>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</si>
  <si>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</si>
  <si>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</si>
  <si>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</si>
  <si>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</si>
  <si>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</si>
  <si>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</si>
  <si>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</si>
  <si>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</si>
  <si>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</si>
  <si>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</si>
  <si>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</si>
  <si>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</si>
  <si>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</si>
  <si>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</si>
  <si>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</si>
  <si>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</si>
  <si>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</si>
  <si>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</si>
  <si>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</si>
  <si>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</si>
  <si>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</si>
  <si>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</si>
  <si>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</si>
  <si>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</si>
  <si>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</si>
  <si>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</si>
  <si>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</si>
  <si>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</si>
  <si>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</si>
  <si>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</si>
  <si>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</si>
  <si>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</si>
  <si>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</si>
  <si>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</si>
  <si>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</si>
  <si>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</si>
  <si>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</si>
  <si>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</si>
  <si>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</si>
  <si>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</si>
  <si>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</si>
  <si>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</si>
  <si>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</si>
  <si>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</si>
  <si>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</si>
  <si>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</si>
  <si>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</si>
  <si>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</si>
  <si>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</si>
  <si>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</si>
  <si>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</si>
  <si>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</si>
  <si>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</si>
  <si>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</si>
  <si>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</si>
  <si>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</si>
  <si>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</si>
  <si>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</si>
  <si>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</si>
  <si>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</si>
  <si>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</si>
  <si>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</si>
  <si>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</si>
  <si>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</si>
  <si>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</si>
  <si>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</si>
  <si>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</si>
  <si>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</si>
  <si>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</si>
  <si>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</si>
  <si>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</si>
  <si>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</si>
  <si>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</si>
  <si>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</si>
  <si>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</si>
  <si>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</si>
  <si>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</si>
  <si>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</si>
  <si>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</si>
  <si>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</si>
  <si>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</si>
  <si>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</si>
  <si>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</si>
  <si>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</si>
  <si>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</si>
  <si>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</si>
  <si>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</si>
  <si>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</si>
  <si>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</si>
  <si>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</si>
  <si>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</si>
  <si>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</si>
  <si>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</si>
  <si>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</si>
  <si>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</si>
  <si>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</si>
  <si>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</si>
  <si>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</si>
  <si>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</si>
  <si>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</si>
  <si>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</si>
  <si>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</si>
  <si>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</si>
  <si>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</si>
  <si>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</si>
  <si>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</si>
  <si>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</si>
  <si>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</si>
  <si>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</si>
  <si>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</si>
  <si>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</si>
  <si>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</si>
  <si>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</si>
  <si>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</si>
  <si>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</si>
  <si>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</si>
  <si>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</si>
  <si>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</si>
  <si>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</si>
  <si>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</si>
  <si>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</si>
  <si>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</si>
  <si>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</si>
  <si>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</si>
  <si>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</si>
  <si>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</si>
  <si>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</si>
  <si>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</si>
  <si>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</si>
  <si>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</si>
  <si>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</si>
  <si>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</si>
  <si>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</si>
  <si>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</si>
  <si>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</si>
  <si>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</si>
  <si>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</si>
  <si>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</si>
  <si>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</si>
  <si>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</si>
  <si>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</si>
  <si>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</si>
  <si>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</si>
  <si>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</si>
  <si>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</si>
  <si>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</si>
  <si>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</si>
  <si>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</si>
  <si>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</si>
  <si>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</si>
  <si>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</si>
  <si>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</si>
  <si>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</si>
  <si>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</si>
  <si>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</si>
  <si>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</si>
  <si>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</si>
  <si>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</si>
  <si>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</si>
  <si>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</si>
  <si>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</si>
  <si>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</si>
  <si>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</si>
  <si>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</si>
  <si>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</si>
  <si>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</si>
  <si>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</si>
  <si>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</si>
  <si>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</si>
  <si>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</si>
  <si>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</si>
  <si>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</si>
  <si>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</si>
  <si>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</si>
  <si>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</si>
  <si>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</si>
  <si>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</si>
  <si>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</si>
  <si>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</si>
  <si>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</si>
  <si>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</si>
  <si>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</si>
  <si>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</si>
  <si>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</si>
  <si>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</si>
  <si>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</si>
  <si>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</si>
  <si>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</si>
  <si>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</si>
  <si>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</si>
  <si>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</si>
  <si>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</si>
  <si>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</si>
  <si>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</si>
  <si>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</si>
  <si>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</si>
  <si>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</si>
  <si>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</si>
  <si>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</si>
  <si>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</si>
  <si>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</si>
  <si>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</si>
  <si>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</si>
  <si>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</si>
  <si>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</si>
  <si>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</si>
  <si>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</si>
  <si>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</si>
  <si>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</si>
  <si>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</si>
  <si>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</si>
  <si>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</si>
  <si>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</si>
  <si>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</si>
  <si>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</si>
  <si>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</si>
  <si>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</si>
  <si>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</si>
  <si>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</si>
  <si>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</si>
  <si>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</si>
  <si>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</si>
  <si>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</si>
  <si>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</si>
  <si>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</si>
  <si>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</si>
  <si>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</si>
  <si>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</si>
  <si>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</si>
  <si>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</si>
  <si>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</si>
  <si>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</si>
  <si>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</si>
  <si>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</si>
  <si>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</si>
  <si>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</si>
  <si>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</si>
  <si>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</si>
  <si>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</si>
  <si>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</si>
  <si>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</si>
  <si>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</si>
  <si>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</si>
  <si>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</si>
  <si>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</si>
  <si>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</si>
  <si>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</si>
  <si>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</si>
  <si>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</si>
  <si>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</si>
  <si>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</si>
  <si>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</si>
  <si>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</si>
  <si>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</si>
  <si>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</si>
  <si>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</si>
  <si>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</si>
  <si>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</si>
  <si>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</si>
  <si>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</si>
  <si>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</si>
  <si>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</si>
  <si>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</si>
  <si>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</si>
  <si>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</si>
  <si>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</si>
  <si>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</si>
  <si>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</si>
  <si>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</si>
  <si>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</si>
  <si>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</si>
  <si>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</si>
  <si>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</si>
  <si>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</si>
  <si>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</si>
  <si>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</si>
  <si>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</si>
  <si>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</si>
  <si>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</si>
  <si>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</si>
  <si>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</si>
  <si>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</si>
  <si>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</si>
  <si>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</si>
  <si>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</si>
  <si>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</si>
  <si>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</si>
  <si>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</si>
  <si>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</si>
  <si>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</si>
  <si>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</si>
  <si>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</si>
  <si>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</si>
  <si>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</si>
  <si>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</si>
  <si>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</si>
  <si>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</si>
  <si>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</si>
  <si>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</si>
  <si>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</si>
  <si>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</si>
  <si>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</si>
  <si>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</si>
  <si>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</si>
  <si>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</si>
  <si>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</si>
  <si>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</si>
  <si>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</si>
  <si>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</si>
  <si>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</si>
  <si>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</si>
  <si>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</si>
  <si>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</si>
  <si>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</si>
  <si>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</si>
  <si>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</si>
  <si>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</si>
  <si>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</si>
  <si>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</si>
  <si>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</si>
  <si>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</si>
  <si>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</si>
  <si>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</si>
  <si>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</si>
  <si>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</si>
  <si>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</si>
  <si>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</si>
  <si>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</si>
  <si>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</si>
  <si>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</si>
  <si>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</si>
  <si>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</si>
  <si>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</si>
  <si>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</si>
  <si>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</si>
  <si>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</si>
  <si>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</si>
  <si>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</si>
  <si>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</si>
  <si>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</si>
  <si>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</si>
  <si>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</si>
  <si>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</si>
  <si>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</si>
  <si>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</si>
  <si>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</si>
  <si>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</si>
  <si>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</si>
  <si>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</si>
  <si>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</si>
  <si>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</si>
  <si>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</si>
  <si>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</si>
  <si>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</si>
  <si>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</si>
  <si>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</si>
  <si>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</si>
  <si>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</si>
  <si>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</si>
  <si>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</si>
  <si>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</si>
  <si>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</si>
  <si>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</si>
  <si>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</si>
  <si>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</si>
  <si>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</si>
  <si>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</si>
  <si>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</si>
  <si>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</si>
  <si>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</si>
  <si>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</si>
  <si>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</si>
  <si>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</si>
  <si>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</si>
  <si>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</si>
  <si>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</si>
  <si>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</si>
  <si>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</si>
  <si>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</si>
  <si>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</si>
  <si>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</si>
  <si>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</si>
  <si>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</si>
  <si>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</si>
  <si>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</si>
  <si>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</si>
  <si>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</si>
  <si>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</si>
  <si>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</si>
  <si>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</si>
  <si>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</si>
  <si>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</si>
  <si>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</si>
  <si>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</si>
  <si>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</si>
  <si>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</si>
  <si>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</si>
  <si>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</si>
  <si>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</si>
  <si>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</si>
  <si>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</si>
  <si>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</si>
  <si>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</si>
  <si>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</si>
  <si>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</si>
  <si>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</si>
  <si>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</si>
  <si>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</si>
  <si>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</si>
  <si>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</si>
  <si>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</si>
  <si>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</si>
  <si>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</si>
  <si>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</si>
  <si>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</si>
  <si>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</si>
  <si>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</si>
  <si>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</si>
  <si>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</si>
  <si>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</si>
  <si>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</si>
  <si>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</si>
  <si>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</si>
  <si>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</si>
  <si>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</si>
  <si>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</si>
  <si>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</si>
  <si>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</si>
  <si>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</si>
  <si>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</si>
  <si>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</si>
  <si>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</si>
  <si>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</si>
  <si>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</si>
  <si>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</si>
  <si>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</si>
  <si>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</si>
  <si>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</si>
  <si>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</si>
  <si>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</si>
  <si>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</si>
  <si>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</si>
  <si>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</si>
  <si>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</si>
  <si>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</si>
  <si>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</si>
  <si>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</si>
  <si>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</si>
  <si>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</si>
  <si>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</si>
  <si>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</si>
  <si>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</si>
  <si>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</si>
  <si>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</si>
  <si>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</si>
  <si>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</si>
  <si>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</si>
  <si>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</si>
  <si>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</si>
  <si>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</si>
  <si>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</si>
  <si>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</si>
  <si>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</si>
  <si>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</si>
  <si>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</si>
  <si>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</si>
  <si>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</si>
  <si>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</si>
  <si>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</si>
  <si>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</si>
  <si>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</si>
  <si>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</si>
  <si>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</si>
  <si>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</si>
  <si>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</si>
  <si>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</si>
  <si>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</si>
  <si>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</si>
  <si>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</si>
  <si>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</si>
  <si>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</si>
  <si>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</si>
  <si>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</si>
  <si>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</si>
  <si>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</si>
  <si>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</si>
  <si>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</si>
  <si>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</si>
  <si>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</si>
  <si>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</si>
  <si>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</si>
  <si>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</si>
  <si>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</si>
  <si>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</si>
  <si>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</si>
  <si>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</si>
  <si>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</si>
  <si>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</si>
  <si>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</si>
  <si>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</si>
  <si>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</si>
  <si>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</si>
  <si>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</si>
  <si>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</si>
  <si>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</si>
  <si>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</si>
  <si>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</si>
  <si>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</si>
  <si>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</si>
  <si>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</si>
  <si>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</si>
  <si>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</si>
  <si>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</si>
  <si>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</si>
  <si>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</si>
  <si>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</si>
  <si>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</si>
  <si>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</si>
  <si>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</si>
  <si>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</si>
  <si>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</si>
  <si>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</si>
  <si>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</si>
  <si>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</si>
  <si>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</si>
  <si>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</si>
  <si>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</si>
  <si>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</si>
  <si>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</si>
  <si>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</si>
  <si>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</si>
  <si>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</si>
  <si>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</si>
  <si>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</si>
  <si>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</si>
  <si>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</si>
  <si>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</si>
  <si>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</si>
  <si>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</si>
  <si>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</si>
  <si>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</si>
  <si>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</si>
  <si>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</si>
  <si>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</si>
  <si>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</si>
  <si>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</si>
  <si>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</si>
  <si>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</si>
  <si>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</si>
  <si>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</si>
  <si>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</si>
  <si>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</si>
  <si>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</si>
  <si>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</si>
  <si>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</si>
  <si>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</si>
  <si>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</si>
  <si>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</si>
  <si>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</si>
  <si>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</si>
  <si>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</si>
  <si>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</si>
  <si>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</si>
  <si>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</si>
  <si>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</si>
  <si>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</si>
  <si>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</si>
  <si>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</si>
  <si>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</si>
  <si>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</si>
  <si>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</si>
  <si>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</si>
  <si>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</si>
  <si>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</si>
  <si>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</si>
  <si>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</si>
  <si>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</si>
  <si>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</si>
  <si>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</si>
  <si>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</si>
  <si>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</si>
  <si>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</si>
  <si>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</si>
  <si>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</si>
  <si>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</si>
  <si>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</si>
  <si>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</si>
  <si>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</si>
  <si>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</si>
  <si>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</si>
  <si>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</si>
  <si>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</si>
  <si>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</si>
  <si>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</si>
  <si>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</si>
  <si>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</si>
  <si>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</si>
  <si>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</si>
  <si>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</si>
  <si>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</si>
  <si>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</si>
  <si>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</si>
  <si>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</si>
  <si>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</si>
  <si>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</si>
  <si>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</si>
  <si>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</si>
  <si>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</si>
  <si>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</si>
  <si>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</si>
  <si>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</si>
  <si>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</si>
  <si>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</si>
  <si>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</si>
  <si>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</si>
  <si>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</si>
  <si>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</si>
  <si>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</si>
  <si>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</si>
  <si>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</si>
  <si>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</si>
  <si>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</si>
  <si>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</si>
  <si>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</si>
  <si>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</si>
  <si>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</si>
  <si>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</si>
  <si>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</si>
  <si>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</si>
  <si>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</si>
  <si>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</si>
  <si>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</si>
  <si>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</si>
  <si>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</si>
  <si>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</si>
  <si>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</si>
  <si>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</si>
  <si>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</si>
  <si>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</si>
  <si>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</si>
  <si>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</si>
  <si>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</si>
  <si>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</si>
  <si>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</si>
  <si>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</si>
  <si>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</si>
  <si>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</si>
  <si>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</si>
  <si>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</si>
  <si>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</si>
  <si>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</si>
  <si>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</si>
  <si>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</si>
  <si>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</si>
  <si>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</si>
  <si>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</si>
  <si>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</si>
  <si>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</si>
  <si>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</si>
  <si>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</si>
  <si>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</si>
  <si>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</si>
  <si>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</si>
  <si>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</si>
  <si>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</si>
  <si>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</si>
  <si>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</si>
  <si>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</si>
  <si>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</si>
  <si>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</si>
  <si>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</si>
  <si>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</si>
  <si>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</si>
  <si>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</si>
  <si>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</si>
  <si>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</si>
  <si>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</si>
  <si>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</si>
  <si>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</si>
  <si>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</si>
  <si>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</si>
  <si>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</si>
  <si>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</si>
  <si>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</si>
  <si>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</si>
  <si>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</si>
  <si>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</si>
  <si>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</si>
  <si>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</si>
  <si>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</si>
  <si>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</si>
  <si>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</si>
  <si>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</si>
  <si>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</si>
  <si>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</si>
  <si>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</si>
  <si>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</si>
  <si>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</si>
  <si>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</si>
  <si>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</si>
  <si>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</si>
  <si>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</si>
  <si>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</si>
  <si>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</si>
  <si>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</si>
  <si>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</si>
  <si>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</si>
  <si>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</si>
  <si>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</si>
  <si>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</si>
  <si>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</si>
  <si>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</si>
  <si>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</si>
  <si>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</si>
  <si>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</si>
  <si>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</si>
  <si>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</si>
  <si>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</si>
  <si>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</si>
  <si>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</si>
  <si>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</si>
  <si>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</si>
  <si>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</si>
  <si>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</si>
  <si>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</si>
  <si>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</si>
  <si>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</si>
  <si>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</si>
  <si>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</si>
  <si>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</si>
  <si>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</si>
  <si>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</si>
  <si>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</si>
  <si>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</si>
  <si>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</si>
  <si>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</si>
  <si>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</si>
  <si>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</si>
  <si>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</si>
  <si>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</si>
  <si>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</si>
  <si>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</si>
  <si>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</si>
  <si>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</si>
  <si>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</si>
  <si>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</si>
  <si>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</si>
  <si>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</si>
  <si>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</si>
  <si>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</si>
  <si>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</si>
  <si>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</si>
  <si>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</si>
  <si>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</si>
  <si>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</si>
  <si>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</si>
  <si>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</si>
  <si>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</si>
  <si>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</si>
  <si>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</si>
  <si>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</si>
  <si>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</si>
  <si>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</si>
  <si>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</si>
  <si>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</si>
  <si>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</si>
  <si>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</si>
  <si>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</si>
  <si>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</si>
  <si>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</si>
  <si>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</si>
  <si>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</si>
  <si>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</si>
  <si>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</si>
  <si>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</si>
  <si>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</si>
  <si>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</si>
  <si>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</si>
  <si>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</si>
  <si>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</si>
  <si>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</si>
  <si>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</si>
  <si>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</si>
  <si>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</si>
  <si>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</si>
  <si>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</si>
  <si>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</si>
  <si>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</si>
  <si>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</si>
  <si>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</si>
  <si>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</si>
  <si>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</si>
  <si>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</si>
  <si>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</si>
  <si>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</si>
  <si>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</si>
  <si>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</si>
  <si>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</si>
  <si>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</si>
  <si>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</si>
  <si>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</si>
  <si>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</si>
  <si>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</si>
  <si>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</si>
  <si>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</si>
  <si>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</si>
  <si>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</si>
  <si>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</si>
  <si>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</si>
  <si>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</si>
  <si>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</si>
  <si>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</si>
  <si>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</si>
  <si>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</si>
  <si>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</si>
  <si>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</si>
  <si>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</si>
  <si>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</si>
  <si>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</si>
  <si>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</si>
  <si>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</si>
  <si>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</si>
  <si>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</si>
  <si>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</si>
  <si>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</si>
  <si>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</si>
  <si>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</si>
  <si>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</si>
  <si>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</si>
  <si>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</si>
  <si>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</si>
  <si>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</si>
  <si>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</si>
  <si>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</si>
  <si>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</si>
  <si>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</si>
  <si>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</si>
  <si>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</si>
  <si>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</si>
  <si>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</si>
  <si>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</si>
  <si>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</si>
  <si>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</si>
  <si>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</si>
  <si>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</si>
  <si>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</si>
  <si>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</si>
  <si>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</si>
  <si>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</si>
  <si>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</si>
  <si>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</si>
  <si>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</si>
  <si>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</si>
  <si>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</si>
  <si>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</si>
  <si>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</si>
  <si>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</si>
  <si>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</si>
  <si>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</si>
  <si>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</si>
  <si>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</si>
  <si>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</si>
  <si>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</si>
  <si>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</si>
  <si>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</si>
  <si>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</si>
  <si>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</si>
  <si>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</si>
  <si>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</si>
  <si>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</si>
  <si>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</si>
  <si>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</si>
  <si>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</si>
  <si>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</si>
  <si>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</si>
  <si>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</si>
  <si>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</si>
  <si>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</si>
  <si>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</si>
  <si>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</si>
  <si>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</si>
  <si>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</si>
  <si>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</si>
  <si>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</si>
  <si>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</si>
  <si>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</si>
  <si>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</si>
  <si>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</si>
  <si>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</si>
  <si>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</si>
  <si>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</si>
  <si>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</si>
  <si>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</si>
  <si>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</si>
  <si>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</si>
  <si>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</si>
  <si>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</si>
  <si>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</si>
  <si>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</si>
  <si>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</si>
  <si>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</si>
  <si>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</si>
  <si>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</si>
  <si>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</si>
  <si>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</si>
  <si>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</si>
  <si>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</si>
  <si>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</si>
  <si>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</si>
  <si>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</si>
  <si>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</si>
  <si>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</si>
  <si>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</si>
  <si>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</si>
  <si>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</si>
  <si>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</si>
  <si>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</si>
  <si>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</si>
  <si>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</si>
  <si>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</si>
  <si>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</si>
  <si>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</si>
  <si>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</si>
  <si>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</si>
  <si>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</si>
  <si>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</si>
  <si>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</si>
  <si>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</si>
  <si>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</si>
  <si>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</si>
  <si>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</si>
  <si>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</si>
  <si>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</si>
  <si>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</si>
  <si>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</si>
  <si>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</si>
  <si>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</si>
  <si>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</si>
  <si>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</si>
  <si>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</si>
  <si>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</si>
  <si>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</si>
  <si>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</si>
  <si>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</si>
  <si>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</si>
  <si>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</si>
  <si>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</si>
  <si>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</si>
  <si>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</si>
  <si>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</si>
  <si>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</si>
  <si>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</si>
  <si>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</si>
  <si>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</si>
  <si>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</si>
  <si>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</si>
  <si>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</si>
  <si>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</si>
  <si>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</si>
  <si>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</si>
  <si>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</si>
  <si>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</si>
  <si>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</si>
  <si>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</si>
  <si>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</si>
  <si>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</si>
  <si>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</si>
  <si>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</si>
  <si>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</si>
  <si>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</si>
  <si>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</si>
  <si>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</si>
  <si>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</si>
  <si>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</si>
  <si>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</si>
  <si>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</si>
  <si>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</si>
  <si>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</si>
  <si>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</si>
  <si>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</si>
  <si>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</si>
  <si>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</si>
  <si>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</si>
  <si>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</si>
  <si>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</si>
  <si>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</si>
  <si>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</si>
  <si>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</si>
  <si>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</si>
  <si>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</si>
  <si>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</si>
  <si>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</si>
  <si>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</si>
  <si>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</si>
  <si>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</si>
  <si>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</si>
  <si>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</si>
  <si>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</si>
  <si>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</si>
  <si>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</si>
  <si>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</si>
  <si>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</si>
  <si>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</si>
  <si>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</si>
  <si>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</si>
  <si>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</si>
  <si>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</si>
  <si>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</si>
  <si>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</si>
  <si>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</si>
  <si>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</si>
  <si>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</si>
  <si>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</si>
  <si>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</si>
  <si>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</si>
  <si>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</si>
  <si>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</si>
  <si>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</si>
  <si>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</si>
  <si>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</si>
  <si>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</si>
  <si>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</si>
  <si>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</si>
  <si>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</si>
  <si>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</si>
  <si>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</si>
  <si>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</si>
  <si>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</si>
  <si>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</si>
  <si>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</si>
  <si>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</si>
  <si>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</si>
  <si>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</si>
  <si>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</si>
  <si>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</si>
  <si>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</si>
  <si>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</si>
  <si>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</si>
  <si>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</si>
  <si>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</si>
  <si>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</si>
  <si>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</si>
  <si>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</si>
  <si>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</si>
  <si>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</si>
  <si>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</si>
  <si>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</si>
  <si>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</si>
  <si>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</si>
  <si>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</si>
  <si>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</si>
  <si>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</si>
  <si>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</si>
  <si>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</si>
  <si>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</si>
  <si>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</si>
  <si>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</si>
  <si>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</si>
  <si>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</si>
  <si>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</si>
  <si>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</si>
  <si>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</si>
  <si>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</si>
  <si>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</si>
  <si>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</si>
  <si>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</si>
  <si>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</si>
  <si>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</si>
  <si>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</si>
  <si>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</si>
  <si>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</si>
  <si>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</si>
  <si>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</si>
  <si>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</si>
  <si>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</si>
  <si>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</si>
  <si>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</si>
  <si>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</si>
  <si>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</si>
  <si>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</si>
  <si>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</si>
  <si>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</si>
  <si>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</si>
  <si>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</si>
  <si>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</si>
  <si>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</si>
  <si>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</si>
  <si>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</si>
  <si>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</si>
  <si>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</si>
  <si>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</si>
  <si>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</si>
  <si>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</si>
  <si>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</si>
  <si>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</si>
  <si>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</si>
  <si>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</si>
  <si>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</si>
  <si>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</si>
  <si>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</si>
  <si>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</si>
  <si>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</si>
  <si>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</si>
  <si>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</si>
  <si>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</si>
  <si>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</si>
  <si>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</si>
  <si>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</si>
  <si>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</si>
  <si>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</si>
  <si>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</si>
  <si>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</si>
  <si>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</si>
  <si>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</si>
  <si>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</si>
  <si>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</si>
  <si>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</si>
  <si>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</si>
  <si>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</si>
  <si>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</si>
  <si>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</si>
  <si>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</si>
  <si>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</si>
  <si>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</si>
  <si>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</si>
  <si>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</si>
  <si>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</si>
  <si>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</si>
  <si>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</si>
  <si>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</si>
  <si>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</si>
  <si>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</si>
  <si>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</si>
  <si>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</si>
  <si>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</si>
  <si>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</si>
  <si>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</si>
  <si>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</si>
  <si>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</si>
  <si>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</si>
  <si>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</si>
  <si>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</si>
  <si>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</si>
  <si>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</si>
  <si>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</si>
  <si>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</si>
  <si>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</si>
  <si>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</si>
  <si>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</si>
  <si>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</si>
  <si>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</si>
  <si>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</si>
  <si>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</si>
  <si>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</si>
  <si>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</si>
  <si>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</si>
  <si>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</si>
  <si>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</si>
  <si>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</si>
  <si>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</si>
  <si>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</si>
  <si>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</si>
  <si>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</si>
  <si>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</si>
  <si>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</si>
  <si>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</si>
  <si>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</si>
  <si>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</si>
  <si>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</si>
  <si>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</si>
  <si>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</si>
  <si>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</si>
  <si>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</si>
  <si>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</si>
  <si>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</si>
  <si>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</si>
  <si>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</si>
  <si>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</si>
  <si>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</si>
  <si>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</si>
  <si>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</si>
  <si>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</si>
  <si>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</si>
  <si>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</si>
  <si>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</si>
  <si>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</si>
  <si>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</si>
  <si>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</si>
  <si>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</si>
  <si>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</si>
  <si>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</si>
  <si>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</si>
  <si>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</si>
  <si>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</si>
  <si>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</si>
  <si>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</si>
  <si>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</si>
  <si>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</si>
  <si>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</si>
  <si>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</si>
  <si>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</si>
  <si>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</si>
  <si>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</si>
  <si>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</si>
  <si>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</si>
  <si>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</si>
  <si>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</si>
  <si>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</si>
  <si>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</si>
  <si>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</si>
  <si>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</si>
  <si>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</si>
  <si>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</si>
  <si>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</si>
  <si>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</si>
  <si>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</si>
  <si>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</si>
  <si>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</si>
  <si>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</si>
  <si>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</si>
  <si>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</si>
  <si>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</si>
  <si>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</si>
  <si>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</si>
  <si>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</si>
  <si>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</si>
  <si>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</si>
  <si>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</si>
  <si>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</si>
  <si>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</si>
  <si>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</si>
  <si>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</si>
  <si>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</si>
  <si>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</si>
  <si>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</si>
  <si>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</si>
  <si>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</si>
  <si>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</si>
  <si>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</si>
  <si>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</si>
  <si>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</si>
  <si>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</si>
  <si>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</si>
  <si>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</si>
  <si>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</si>
  <si>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</si>
  <si>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</si>
  <si>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</si>
  <si>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</si>
  <si>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</si>
  <si>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</si>
  <si>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</si>
  <si>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</si>
  <si>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</si>
  <si>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</si>
  <si>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</si>
  <si>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</si>
  <si>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</si>
  <si>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</si>
  <si>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</si>
  <si>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</si>
  <si>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</si>
  <si>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</si>
  <si>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</si>
  <si>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</si>
  <si>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</si>
  <si>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</si>
  <si>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</si>
  <si>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</si>
  <si>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</si>
  <si>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</si>
  <si>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</si>
  <si>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</si>
  <si>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</si>
  <si>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</si>
  <si>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</si>
  <si>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</si>
  <si>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</si>
  <si>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</si>
  <si>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</si>
  <si>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</si>
  <si>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</si>
  <si>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</si>
  <si>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</si>
  <si>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</si>
  <si>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</si>
  <si>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</si>
  <si>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</si>
  <si>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</si>
  <si>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</si>
  <si>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</si>
  <si>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</si>
  <si>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</si>
  <si>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</si>
  <si>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</si>
  <si>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</si>
  <si>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</si>
  <si>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</si>
  <si>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</si>
  <si>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</si>
  <si>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</si>
  <si>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</si>
  <si>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</si>
  <si>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</si>
  <si>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</si>
  <si>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</si>
  <si>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</si>
  <si>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</si>
  <si>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</si>
  <si>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</si>
  <si>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</si>
  <si>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</si>
  <si>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</si>
  <si>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</si>
  <si>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</si>
  <si>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</si>
  <si>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</si>
  <si>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</si>
  <si>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</si>
  <si>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</si>
  <si>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</si>
  <si>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</si>
  <si>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</si>
  <si>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</si>
  <si>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</si>
  <si>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</si>
  <si>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</si>
  <si>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</si>
  <si>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</si>
  <si>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</si>
  <si>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</si>
  <si>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</si>
  <si>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</si>
  <si>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</si>
  <si>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</si>
  <si>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</si>
  <si>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</si>
  <si>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</si>
  <si>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</si>
  <si>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</si>
  <si>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</si>
  <si>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</si>
  <si>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</si>
  <si>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</si>
  <si>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</si>
  <si>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</si>
  <si>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</si>
  <si>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</si>
  <si>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</si>
  <si>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</si>
  <si>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</si>
  <si>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</si>
  <si>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</si>
  <si>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</si>
  <si>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</si>
  <si>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</si>
  <si>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</si>
  <si>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</si>
  <si>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</si>
  <si>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</si>
  <si>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</si>
  <si>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</si>
  <si>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</si>
  <si>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</si>
  <si>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</si>
  <si>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</si>
  <si>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</si>
  <si>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</si>
  <si>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</si>
  <si>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</si>
  <si>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</si>
  <si>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</si>
  <si>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</si>
  <si>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</si>
  <si>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</si>
  <si>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</si>
  <si>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</si>
  <si>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</si>
  <si>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</si>
  <si>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</si>
  <si>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</si>
  <si>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</si>
  <si>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</si>
  <si>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</si>
  <si>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</si>
  <si>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</si>
  <si>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</si>
  <si>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</si>
  <si>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</si>
  <si>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</si>
  <si>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</si>
  <si>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</si>
  <si>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</si>
  <si>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</si>
  <si>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</si>
  <si>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</si>
  <si>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</si>
  <si>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</si>
  <si>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</si>
  <si>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</si>
  <si>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</si>
  <si>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</si>
  <si>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</si>
  <si>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</si>
  <si>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</si>
  <si>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</si>
  <si>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</si>
  <si>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</si>
  <si>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</si>
  <si>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</si>
  <si>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</si>
  <si>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</si>
  <si>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</si>
  <si>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</si>
  <si>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</si>
  <si>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</si>
  <si>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</si>
  <si>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</si>
  <si>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</si>
  <si>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</si>
  <si>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</si>
  <si>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</si>
  <si>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</si>
  <si>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</si>
  <si>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</si>
  <si>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</si>
  <si>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</si>
  <si>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</si>
  <si>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</si>
  <si>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</si>
  <si>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</si>
  <si>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</si>
  <si>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</si>
  <si>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</si>
  <si>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</si>
  <si>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</si>
  <si>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</si>
  <si>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</si>
  <si>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</si>
  <si>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</si>
  <si>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</si>
  <si>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</si>
  <si>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</si>
  <si>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</si>
  <si>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</si>
  <si>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</si>
  <si>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</si>
  <si>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</si>
  <si>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</si>
  <si>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</si>
  <si>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</si>
  <si>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</si>
  <si>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</si>
  <si>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</si>
  <si>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</si>
  <si>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</si>
  <si>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</si>
  <si>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</si>
  <si>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</si>
  <si>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</si>
  <si>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</si>
  <si>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</si>
  <si>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</si>
  <si>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</si>
  <si>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</si>
  <si>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</si>
  <si>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</si>
  <si>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</si>
  <si>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</si>
  <si>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</si>
  <si>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</si>
  <si>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</si>
  <si>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</si>
  <si>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</si>
  <si>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</si>
  <si>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</si>
  <si>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</si>
  <si>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</si>
  <si>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</si>
  <si>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</si>
  <si>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</si>
  <si>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</si>
  <si>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</si>
  <si>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</si>
  <si>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</si>
  <si>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</si>
  <si>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</si>
  <si>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</si>
  <si>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</si>
  <si>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</si>
  <si>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</si>
  <si>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</si>
  <si>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</si>
  <si>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</si>
  <si>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</si>
  <si>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</si>
  <si>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</si>
  <si>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</si>
  <si>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</si>
  <si>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</si>
  <si>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</si>
  <si>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</si>
  <si>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</si>
  <si>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</si>
  <si>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</si>
  <si>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</si>
  <si>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</si>
  <si>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</si>
  <si>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</si>
  <si>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</si>
  <si>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</si>
  <si>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</si>
  <si>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</si>
  <si>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</si>
  <si>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</si>
  <si>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</si>
  <si>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</si>
  <si>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</si>
  <si>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</si>
  <si>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</si>
  <si>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</si>
  <si>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</si>
  <si>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</si>
  <si>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</si>
  <si>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</si>
  <si>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</si>
  <si>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</si>
  <si>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</si>
  <si>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</si>
  <si>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</si>
  <si>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</si>
  <si>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</si>
  <si>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</si>
  <si>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</si>
  <si>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</si>
  <si>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</si>
  <si>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</si>
  <si>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</si>
  <si>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</si>
  <si>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</si>
  <si>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</si>
  <si>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</si>
  <si>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</si>
  <si>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</si>
  <si>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</si>
  <si>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</si>
  <si>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</si>
  <si>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</si>
  <si>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</si>
  <si>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</si>
  <si>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</si>
  <si>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</si>
  <si>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</si>
  <si>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</si>
  <si>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</si>
  <si>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</si>
  <si>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</si>
  <si>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</si>
  <si>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</si>
  <si>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</si>
  <si>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</si>
  <si>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</si>
  <si>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</si>
  <si>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</si>
  <si>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</si>
  <si>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</si>
  <si>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</si>
  <si>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</si>
  <si>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</si>
  <si>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</si>
  <si>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</si>
  <si>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</si>
  <si>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</si>
  <si>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</si>
  <si>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</si>
  <si>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</si>
  <si>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</si>
  <si>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</si>
  <si>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</si>
  <si>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</si>
  <si>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</si>
  <si>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</si>
  <si>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</si>
  <si>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</si>
  <si>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</si>
  <si>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</si>
  <si>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</si>
  <si>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</si>
  <si>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</si>
  <si>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</si>
  <si>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</si>
  <si>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</si>
  <si>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</si>
  <si>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</si>
  <si>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</si>
  <si>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</si>
  <si>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</si>
  <si>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</si>
  <si>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</si>
  <si>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</si>
  <si>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</si>
  <si>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</si>
  <si>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</si>
  <si>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</si>
  <si>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</si>
  <si>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</si>
  <si>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</si>
  <si>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</si>
  <si>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</si>
  <si>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</si>
  <si>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</si>
  <si>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</si>
  <si>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</si>
  <si>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</si>
  <si>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</si>
  <si>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</si>
  <si>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</si>
  <si>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</si>
  <si>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</si>
  <si>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</si>
  <si>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</si>
  <si>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</si>
  <si>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</si>
  <si>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</si>
  <si>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</si>
  <si>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</si>
  <si>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</si>
  <si>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</si>
  <si>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</si>
  <si>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</si>
  <si>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</si>
  <si>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</si>
  <si>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</si>
  <si>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</si>
  <si>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</si>
  <si>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</si>
  <si>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</si>
  <si>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</si>
  <si>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</si>
  <si>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</si>
  <si>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</si>
  <si>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</si>
  <si>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</si>
  <si>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</si>
  <si>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</si>
  <si>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</si>
  <si>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</si>
  <si>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</si>
  <si>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</si>
  <si>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</si>
  <si>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</si>
  <si>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</si>
  <si>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</si>
  <si>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</si>
  <si>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</si>
  <si>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</si>
  <si>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</si>
  <si>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</si>
  <si>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</si>
  <si>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</si>
  <si>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</si>
  <si>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</si>
  <si>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</si>
  <si>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</si>
  <si>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</si>
  <si>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</si>
  <si>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</si>
  <si>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</si>
  <si>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</si>
  <si>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</si>
  <si>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</si>
  <si>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</si>
  <si>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</si>
  <si>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</si>
  <si>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</si>
  <si>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</si>
  <si>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</si>
  <si>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</si>
  <si>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</si>
  <si>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</si>
  <si>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</si>
  <si>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</si>
  <si>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</si>
  <si>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</si>
  <si>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</si>
  <si>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</si>
  <si>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</si>
  <si>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</si>
  <si>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</si>
  <si>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</si>
  <si>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</si>
  <si>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</si>
  <si>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</si>
  <si>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</si>
  <si>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</si>
  <si>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</si>
  <si>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</si>
  <si>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</si>
  <si>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</si>
  <si>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</si>
  <si>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</si>
  <si>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</si>
  <si>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</si>
  <si>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</si>
  <si>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</si>
  <si>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</si>
  <si>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</si>
  <si>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</si>
  <si>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</si>
  <si>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</si>
  <si>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</si>
  <si>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</si>
  <si>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</si>
  <si>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</si>
  <si>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</si>
  <si>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</si>
  <si>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</si>
  <si>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</si>
  <si>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</si>
  <si>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</si>
  <si>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</si>
  <si>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</si>
  <si>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</si>
  <si>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</si>
  <si>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</si>
  <si>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</si>
  <si>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</si>
  <si>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</si>
  <si>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</si>
  <si>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</si>
  <si>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</si>
  <si>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</si>
  <si>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</si>
  <si>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</si>
  <si>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</si>
  <si>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</si>
  <si>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</si>
  <si>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</si>
  <si>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</si>
  <si>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</si>
  <si>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</si>
  <si>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</si>
  <si>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</si>
  <si>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</si>
  <si>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</si>
  <si>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</si>
  <si>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</si>
  <si>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</si>
  <si>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</si>
  <si>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</si>
  <si>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</si>
  <si>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</si>
  <si>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</si>
  <si>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</si>
  <si>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</si>
  <si>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</si>
  <si>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</si>
  <si>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</si>
  <si>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</si>
  <si>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</si>
  <si>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</si>
  <si>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</si>
  <si>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</si>
  <si>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</si>
  <si>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</si>
  <si>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</si>
  <si>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</si>
  <si>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</si>
  <si>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</si>
  <si>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</si>
  <si>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</si>
  <si>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</si>
  <si>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</si>
  <si>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</si>
  <si>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</si>
  <si>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</si>
  <si>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</si>
  <si>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</si>
  <si>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</si>
  <si>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</si>
  <si>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</si>
  <si>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</si>
  <si>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</si>
  <si>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</si>
  <si>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</si>
  <si>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</si>
  <si>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</si>
  <si>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</si>
  <si>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</si>
  <si>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</si>
  <si>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</si>
  <si>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</si>
  <si>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</si>
  <si>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</si>
  <si>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</si>
  <si>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</si>
  <si>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</si>
  <si>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</si>
  <si>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</si>
  <si>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</si>
  <si>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</si>
  <si>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</si>
  <si>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</si>
  <si>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</si>
  <si>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</si>
  <si>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</si>
  <si>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</si>
  <si>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</si>
  <si>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</si>
  <si>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</si>
  <si>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</si>
  <si>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</si>
  <si>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</si>
  <si>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</si>
  <si>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</si>
  <si>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</si>
  <si>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</si>
  <si>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</si>
  <si>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</si>
  <si>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</si>
  <si>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</si>
  <si>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</si>
  <si>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</si>
  <si>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</si>
  <si>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</si>
  <si>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</si>
  <si>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</si>
  <si>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</si>
  <si>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</si>
  <si>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</si>
  <si>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</si>
  <si>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</si>
  <si>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</si>
  <si>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</si>
  <si>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</si>
  <si>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</si>
  <si>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</si>
  <si>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</si>
  <si>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</si>
  <si>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</si>
  <si>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</si>
  <si>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</si>
  <si>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</si>
  <si>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</si>
  <si>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</si>
  <si>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</si>
  <si>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</si>
  <si>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</si>
  <si>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</si>
  <si>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</si>
  <si>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</si>
  <si>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</si>
  <si>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</si>
  <si>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</si>
  <si>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</si>
  <si>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</si>
  <si>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</si>
  <si>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</si>
  <si>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</si>
  <si>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</si>
  <si>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</si>
  <si>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</si>
  <si>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</si>
  <si>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</si>
  <si>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</si>
  <si>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</si>
  <si>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</si>
  <si>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</si>
  <si>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</si>
  <si>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</si>
  <si>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</si>
  <si>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</si>
  <si>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</si>
  <si>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</si>
  <si>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</si>
  <si>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</si>
  <si>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</si>
  <si>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</si>
  <si>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</si>
  <si>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</si>
  <si>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</si>
  <si>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</si>
  <si>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</si>
  <si>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</si>
  <si>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</si>
  <si>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</si>
  <si>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</si>
  <si>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</si>
  <si>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</si>
  <si>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</si>
  <si>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</si>
  <si>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</si>
  <si>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</si>
  <si>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</si>
  <si>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</si>
  <si>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</si>
  <si>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</si>
  <si>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</si>
  <si>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</si>
  <si>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</si>
  <si>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</si>
  <si>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</si>
  <si>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</si>
  <si>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</si>
  <si>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</si>
  <si>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</si>
  <si>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</si>
  <si>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</si>
  <si>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</si>
  <si>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</si>
  <si>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</si>
  <si>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</si>
  <si>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</si>
  <si>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</si>
  <si>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</si>
  <si>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</si>
  <si>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</si>
  <si>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</si>
  <si>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</si>
  <si>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</si>
  <si>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</si>
  <si>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</si>
  <si>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</si>
  <si>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</si>
  <si>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</si>
  <si>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</si>
  <si>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</si>
  <si>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</si>
  <si>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</si>
  <si>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</si>
  <si>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</si>
  <si>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</si>
  <si>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</si>
  <si>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</si>
  <si>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</si>
  <si>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</si>
  <si>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</si>
  <si>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</si>
  <si>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</si>
  <si>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</si>
  <si>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</si>
  <si>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</si>
  <si>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</si>
  <si>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</si>
  <si>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</si>
  <si>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</si>
  <si>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</si>
  <si>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</si>
  <si>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</si>
  <si>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</si>
  <si>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</si>
  <si>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</si>
  <si>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</si>
  <si>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</si>
  <si>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</si>
  <si>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</si>
  <si>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</si>
  <si>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</si>
  <si>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</si>
  <si>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</si>
  <si>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</si>
  <si>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</si>
  <si>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</si>
  <si>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</si>
  <si>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</si>
  <si>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</si>
  <si>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</si>
  <si>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</si>
  <si>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</si>
  <si>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</si>
  <si>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</si>
  <si>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</si>
  <si>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</si>
  <si>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</si>
  <si>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</si>
  <si>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</si>
  <si>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</si>
  <si>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</si>
  <si>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</si>
  <si>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</si>
  <si>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</si>
  <si>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</si>
  <si>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</si>
  <si>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</si>
  <si>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</si>
  <si>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</si>
  <si>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</si>
  <si>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</si>
  <si>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</si>
  <si>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</si>
  <si>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</si>
  <si>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</si>
  <si>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</si>
  <si>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</si>
  <si>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</si>
  <si>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</si>
  <si>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</si>
  <si>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</si>
  <si>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</si>
  <si>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</si>
  <si>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</si>
  <si>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</si>
  <si>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</si>
  <si>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</si>
  <si>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</si>
  <si>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</si>
  <si>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</si>
  <si>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</si>
  <si>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</si>
  <si>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</si>
  <si>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</si>
  <si>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</si>
  <si>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</si>
  <si>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</si>
  <si>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</si>
  <si>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</si>
  <si>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</si>
  <si>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</si>
  <si>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</si>
  <si>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</si>
  <si>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</si>
  <si>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</si>
  <si>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</si>
  <si>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</si>
  <si>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</si>
  <si>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</si>
  <si>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</si>
  <si>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</si>
  <si>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</si>
  <si>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</si>
  <si>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</si>
  <si>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</si>
  <si>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</si>
  <si>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</si>
  <si>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</si>
  <si>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</si>
  <si>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</si>
  <si>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</si>
  <si>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</si>
  <si>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</si>
  <si>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</si>
  <si>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</si>
  <si>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</si>
  <si>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</si>
  <si>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</si>
  <si>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</si>
  <si>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</si>
  <si>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</si>
  <si>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</si>
  <si>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</si>
  <si>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</si>
  <si>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</si>
  <si>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</si>
  <si>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</si>
  <si>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</si>
  <si>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</si>
  <si>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</si>
  <si>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</si>
  <si>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</si>
  <si>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</si>
  <si>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</si>
  <si>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</si>
  <si>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</si>
  <si>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</si>
  <si>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</si>
  <si>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</si>
  <si>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</si>
  <si>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</si>
  <si>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</si>
  <si>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</si>
  <si>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</si>
  <si>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</si>
  <si>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</si>
  <si>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</si>
  <si>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</si>
  <si>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</si>
  <si>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</si>
  <si>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</si>
  <si>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</si>
  <si>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</si>
  <si>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</si>
  <si>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</si>
  <si>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</si>
  <si>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</si>
  <si>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</si>
  <si>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</si>
  <si>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</si>
  <si>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</si>
  <si>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</si>
  <si>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</si>
  <si>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</si>
  <si>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</si>
  <si>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</si>
  <si>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</si>
  <si>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</si>
  <si>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</si>
  <si>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</si>
  <si>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</si>
  <si>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</si>
  <si>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</si>
  <si>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</si>
  <si>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</si>
  <si>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</si>
  <si>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</si>
  <si>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</si>
  <si>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</si>
  <si>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</si>
  <si>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</si>
  <si>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</si>
  <si>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</si>
  <si>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</si>
  <si>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</si>
  <si>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</si>
  <si>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</si>
  <si>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</si>
  <si>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</si>
  <si>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</si>
  <si>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</si>
  <si>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</si>
  <si>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</si>
  <si>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</si>
  <si>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</si>
  <si>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</si>
  <si>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</si>
  <si>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</si>
  <si>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</si>
  <si>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</si>
  <si>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</si>
  <si>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</si>
  <si>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</si>
  <si>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</si>
  <si>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</si>
  <si>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</si>
  <si>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</si>
  <si>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</si>
  <si>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</si>
  <si>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</si>
  <si>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</si>
  <si>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</si>
  <si>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</si>
  <si>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</si>
  <si>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</si>
  <si>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</si>
  <si>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</si>
  <si>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</si>
  <si>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</si>
  <si>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</si>
  <si>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</si>
  <si>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</si>
  <si>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</si>
  <si>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</si>
  <si>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</si>
  <si>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</si>
  <si>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</si>
  <si>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</si>
  <si>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</si>
  <si>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</si>
  <si>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</si>
  <si>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</si>
  <si>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</si>
  <si>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</si>
  <si>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</si>
  <si>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</si>
  <si>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</si>
  <si>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</si>
  <si>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</si>
  <si>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</si>
  <si>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</si>
  <si>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</si>
  <si>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</si>
  <si>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</si>
  <si>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</si>
  <si>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</si>
  <si>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</si>
  <si>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</si>
  <si>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</si>
  <si>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</si>
  <si>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</si>
  <si>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</si>
  <si>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</si>
  <si>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</si>
  <si>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</si>
  <si>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</si>
  <si>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</si>
  <si>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</si>
  <si>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</si>
  <si>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</si>
  <si>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</si>
  <si>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</si>
  <si>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</si>
  <si>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</si>
  <si>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</si>
  <si>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</si>
  <si>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</si>
  <si>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</si>
  <si>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</si>
  <si>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</si>
  <si>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</si>
  <si>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</si>
  <si>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</si>
  <si>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</si>
  <si>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</si>
  <si>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</si>
  <si>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</si>
  <si>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</si>
  <si>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</si>
  <si>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</si>
  <si>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</si>
  <si>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</si>
  <si>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</si>
  <si>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</si>
  <si>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</si>
  <si>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</si>
  <si>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</si>
  <si>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</si>
  <si>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</si>
  <si>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</si>
  <si>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</si>
  <si>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</si>
  <si>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</si>
  <si>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</si>
  <si>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</si>
  <si>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</si>
  <si>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</si>
  <si>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</si>
  <si>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</si>
  <si>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</si>
  <si>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</si>
  <si>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</si>
  <si>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</si>
  <si>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</si>
  <si>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</si>
  <si>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</si>
  <si>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</si>
  <si>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</si>
  <si>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</si>
  <si>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</si>
  <si>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</si>
  <si>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</si>
  <si>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</si>
  <si>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</si>
  <si>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</si>
  <si>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</si>
  <si>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</si>
  <si>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</si>
  <si>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</si>
  <si>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</si>
  <si>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</si>
  <si>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</si>
  <si>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</si>
  <si>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</si>
  <si>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</si>
  <si>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</si>
  <si>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</si>
  <si>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</si>
  <si>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</si>
  <si>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</si>
  <si>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</si>
  <si>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</si>
  <si>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</si>
  <si>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</si>
  <si>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</si>
  <si>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</si>
  <si>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</si>
  <si>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</si>
  <si>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</si>
  <si>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</si>
  <si>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</si>
  <si>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</si>
  <si>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</si>
  <si>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</si>
  <si>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</si>
  <si>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</si>
  <si>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</si>
  <si>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</si>
  <si>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</si>
  <si>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</si>
  <si>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</si>
  <si>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</si>
  <si>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</si>
  <si>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</si>
  <si>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</si>
  <si>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</si>
  <si>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</si>
  <si>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</si>
  <si>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</si>
  <si>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</si>
  <si>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</si>
  <si>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</si>
  <si>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</si>
  <si>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</si>
  <si>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</si>
  <si>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</si>
  <si>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</si>
  <si>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</si>
  <si>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</si>
  <si>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</si>
  <si>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</si>
  <si>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</si>
  <si>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</si>
  <si>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</si>
  <si>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</si>
  <si>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</si>
  <si>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</si>
  <si>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</si>
  <si>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</si>
  <si>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</si>
  <si>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</si>
  <si>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</si>
  <si>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</si>
  <si>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</si>
  <si>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</si>
  <si>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</si>
  <si>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</si>
  <si>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</si>
  <si>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</si>
  <si>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</si>
  <si>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</si>
  <si>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</si>
  <si>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</si>
  <si>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</si>
  <si>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</si>
  <si>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</si>
  <si>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</si>
  <si>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</si>
  <si>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</si>
  <si>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</si>
  <si>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</si>
  <si>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</si>
  <si>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</si>
  <si>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</si>
  <si>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</si>
  <si>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</si>
  <si>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</si>
  <si>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</si>
  <si>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</si>
  <si>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</si>
  <si>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</si>
  <si>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</si>
  <si>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</si>
  <si>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</si>
  <si>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</si>
  <si>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</si>
  <si>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</si>
  <si>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</si>
  <si>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</si>
  <si>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</si>
  <si>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</si>
  <si>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</si>
  <si>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</si>
  <si>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</si>
  <si>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</si>
  <si>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</si>
  <si>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</si>
  <si>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</si>
  <si>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</si>
  <si>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</si>
  <si>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</si>
  <si>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</si>
  <si>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</si>
  <si>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</si>
  <si>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</si>
  <si>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</si>
  <si>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</si>
  <si>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</si>
  <si>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</si>
  <si>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</si>
  <si>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</si>
  <si>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</si>
  <si>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</si>
  <si>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</si>
  <si>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</si>
  <si>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</si>
  <si>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</si>
  <si>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</si>
  <si>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</si>
  <si>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</si>
  <si>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</si>
  <si>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</si>
  <si>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</si>
  <si>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</si>
  <si>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</si>
  <si>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</si>
  <si>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</si>
  <si>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</si>
  <si>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</si>
  <si>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</si>
  <si>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</si>
  <si>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</si>
  <si>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</si>
  <si>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</si>
  <si>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</si>
  <si>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</si>
  <si>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</si>
  <si>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</si>
  <si>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</si>
  <si>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</si>
  <si>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</si>
  <si>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</si>
  <si>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</si>
  <si>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</si>
  <si>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</si>
  <si>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</si>
  <si>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</si>
  <si>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</si>
  <si>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</si>
  <si>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</si>
  <si>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</si>
  <si>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</si>
  <si>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</si>
  <si>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</si>
  <si>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</si>
  <si>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</si>
  <si>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</si>
  <si>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</si>
  <si>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</si>
  <si>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</si>
  <si>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</si>
  <si>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</si>
  <si>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</si>
  <si>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</si>
  <si>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</si>
  <si>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</si>
  <si>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</si>
  <si>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</si>
  <si>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</si>
  <si>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</si>
  <si>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</si>
  <si>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</si>
  <si>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</si>
  <si>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</si>
  <si>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</si>
  <si>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</si>
  <si>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</si>
  <si>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</si>
  <si>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</si>
  <si>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</si>
  <si>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</si>
  <si>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</si>
  <si>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</si>
  <si>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</si>
  <si>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</si>
  <si>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</si>
  <si>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</si>
  <si>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</si>
  <si>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</si>
  <si>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</si>
  <si>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</si>
  <si>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</si>
  <si>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</si>
  <si>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</si>
  <si>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</si>
  <si>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</si>
  <si>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</si>
  <si>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</si>
  <si>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</si>
  <si>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</si>
  <si>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</si>
  <si>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</si>
  <si>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</si>
  <si>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</si>
  <si>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</si>
  <si>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</si>
  <si>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</si>
  <si>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</si>
  <si>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</si>
  <si>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</si>
  <si>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</si>
  <si>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</si>
  <si>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</si>
  <si>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</si>
  <si>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</si>
  <si>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</si>
  <si>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</si>
  <si>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</si>
  <si>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</si>
  <si>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</si>
  <si>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</si>
  <si>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</si>
  <si>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</si>
  <si>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</si>
  <si>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</si>
  <si>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</si>
  <si>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</si>
  <si>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</si>
  <si>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</si>
  <si>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</si>
  <si>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</si>
  <si>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</si>
  <si>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</si>
  <si>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</si>
  <si>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</si>
  <si>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</si>
  <si>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</si>
  <si>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</si>
  <si>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</si>
  <si>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</si>
  <si>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</si>
  <si>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</si>
  <si>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</si>
  <si>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</si>
  <si>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</si>
  <si>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</si>
  <si>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</si>
  <si>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</si>
  <si>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</si>
  <si>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</si>
  <si>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</si>
  <si>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</si>
  <si>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</si>
  <si>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</si>
  <si>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</si>
  <si>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</si>
  <si>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</si>
  <si>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</si>
  <si>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</si>
  <si>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</si>
  <si>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</si>
  <si>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</si>
  <si>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</si>
  <si>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</si>
  <si>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</si>
  <si>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</si>
  <si>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</si>
  <si>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</si>
  <si>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</si>
  <si>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</si>
  <si>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</si>
  <si>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</si>
  <si>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</si>
  <si>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</si>
  <si>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</si>
  <si>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</si>
  <si>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</si>
  <si>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</si>
  <si>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</si>
  <si>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</si>
  <si>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</si>
  <si>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</si>
  <si>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</si>
  <si>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</si>
  <si>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</si>
  <si>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</si>
  <si>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</si>
  <si>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</si>
  <si>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</si>
  <si>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</si>
  <si>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</si>
  <si>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</si>
  <si>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</si>
  <si>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</si>
  <si>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</si>
  <si>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</si>
  <si>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</si>
  <si>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</si>
  <si>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</si>
  <si>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</si>
  <si>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</si>
  <si>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</si>
  <si>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</si>
  <si>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</si>
  <si>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</si>
  <si>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</si>
  <si>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</si>
  <si>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</si>
  <si>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</si>
  <si>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</si>
  <si>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</si>
  <si>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</si>
  <si>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</si>
  <si>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</si>
  <si>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</si>
  <si>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</si>
  <si>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</si>
  <si>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</si>
  <si>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</si>
  <si>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</si>
  <si>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</si>
  <si>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</si>
  <si>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</si>
  <si>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</si>
  <si>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</si>
  <si>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</si>
  <si>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</si>
  <si>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</si>
  <si>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</si>
  <si>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</si>
  <si>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</si>
  <si>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</si>
  <si>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</si>
  <si>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</si>
  <si>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</si>
  <si>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</si>
  <si>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</si>
  <si>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</si>
  <si>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</si>
  <si>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</si>
  <si>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</si>
  <si>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</si>
  <si>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</si>
  <si>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</si>
  <si>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</si>
  <si>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</si>
  <si>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</si>
  <si>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</si>
  <si>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</si>
  <si>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</si>
  <si>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</si>
  <si>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</si>
  <si>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</si>
  <si>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</si>
  <si>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</si>
  <si>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</si>
  <si>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</si>
  <si>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</si>
  <si>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</si>
  <si>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</si>
  <si>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</si>
  <si>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</si>
  <si>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</si>
  <si>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</si>
  <si>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</si>
  <si>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</si>
  <si>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</si>
  <si>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</si>
  <si>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</si>
  <si>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</si>
  <si>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</si>
  <si>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</si>
  <si>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</si>
  <si>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</si>
  <si>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</si>
  <si>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</si>
  <si>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</si>
  <si>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</si>
  <si>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</si>
  <si>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</si>
  <si>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</si>
  <si>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</si>
  <si>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</si>
  <si>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</si>
  <si>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</si>
  <si>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</si>
  <si>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</si>
  <si>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</si>
  <si>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</si>
  <si>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</si>
  <si>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</si>
  <si>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</si>
  <si>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</si>
  <si>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</si>
  <si>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</si>
  <si>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</si>
  <si>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</si>
  <si>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</si>
  <si>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</si>
  <si>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</si>
  <si>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</si>
  <si>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</si>
  <si>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</si>
  <si>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</si>
  <si>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</si>
  <si>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</si>
  <si>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</si>
  <si>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</si>
  <si>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</si>
  <si>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</si>
  <si>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</si>
  <si>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</si>
  <si>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</si>
  <si>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</si>
  <si>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</si>
  <si>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</si>
  <si>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</si>
  <si>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</si>
  <si>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</si>
  <si>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</si>
  <si>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</si>
  <si>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</si>
  <si>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</si>
  <si>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</si>
  <si>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</si>
  <si>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</si>
  <si>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</si>
  <si>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</si>
  <si>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</si>
  <si>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</si>
  <si>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</si>
  <si>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</si>
  <si>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</si>
  <si>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</si>
  <si>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</si>
  <si>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</si>
  <si>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</si>
  <si>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</si>
  <si>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</si>
  <si>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</si>
  <si>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</si>
  <si>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</si>
  <si>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</si>
  <si>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</si>
  <si>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</si>
  <si>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</si>
  <si>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</si>
  <si>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</si>
  <si>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</si>
  <si>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</si>
  <si>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</si>
  <si>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</si>
  <si>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</si>
  <si>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</si>
  <si>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</si>
  <si>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</si>
  <si>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</si>
  <si>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</si>
  <si>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</si>
  <si>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</si>
  <si>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</si>
  <si>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</si>
  <si>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</si>
  <si>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</si>
  <si>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</si>
  <si>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</si>
  <si>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</si>
  <si>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</si>
  <si>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</si>
  <si>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</si>
  <si>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</si>
  <si>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</si>
  <si>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</si>
  <si>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</si>
  <si>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</si>
  <si>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</si>
  <si>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</si>
  <si>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</si>
  <si>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</si>
  <si>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</si>
  <si>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</si>
  <si>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</si>
  <si>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</si>
  <si>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</si>
  <si>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</si>
  <si>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</si>
  <si>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</si>
  <si>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</si>
  <si>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</si>
  <si>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</si>
  <si>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</si>
  <si>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</si>
  <si>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</si>
  <si>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</si>
  <si>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</si>
  <si>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</si>
  <si>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</si>
  <si>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</si>
  <si>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</si>
  <si>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</si>
  <si>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</si>
  <si>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</si>
  <si>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</si>
  <si>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</si>
  <si>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</si>
  <si>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</si>
  <si>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</si>
  <si>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</si>
  <si>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</si>
  <si>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</si>
  <si>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</si>
  <si>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</si>
  <si>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</si>
  <si>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</si>
  <si>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</si>
  <si>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</si>
  <si>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</si>
  <si>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</si>
  <si>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</si>
  <si>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</si>
  <si>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</si>
  <si>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</si>
  <si>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</si>
  <si>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</si>
  <si>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</si>
  <si>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</si>
  <si>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</si>
  <si>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</si>
  <si>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</si>
  <si>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</si>
  <si>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</si>
  <si>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</si>
  <si>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</si>
  <si>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</si>
  <si>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</si>
  <si>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</si>
  <si>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</si>
  <si>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</si>
  <si>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</si>
  <si>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</si>
  <si>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</si>
  <si>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</si>
  <si>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</si>
  <si>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</si>
  <si>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</si>
  <si>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</si>
  <si>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</si>
  <si>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</si>
  <si>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</si>
  <si>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</si>
  <si>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</si>
  <si>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</si>
  <si>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</si>
  <si>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</si>
  <si>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</si>
  <si>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</si>
  <si>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</si>
  <si>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</si>
  <si>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</si>
  <si>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</si>
  <si>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</si>
  <si>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</si>
  <si>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</si>
  <si>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</si>
  <si>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</si>
  <si>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</si>
  <si>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</si>
  <si>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</si>
  <si>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</si>
  <si>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</si>
  <si>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</si>
  <si>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</si>
  <si>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</si>
  <si>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</si>
  <si>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</si>
  <si>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</si>
  <si>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</si>
  <si>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</si>
  <si>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</si>
  <si>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</si>
  <si>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</si>
  <si>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</si>
  <si>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</si>
  <si>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</si>
  <si>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</si>
  <si>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</si>
  <si>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</si>
  <si>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</si>
  <si>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</si>
  <si>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</si>
  <si>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</si>
  <si>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</si>
  <si>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</si>
  <si>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</si>
  <si>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</si>
  <si>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</si>
  <si>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</si>
  <si>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</si>
  <si>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</si>
  <si>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</si>
  <si>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</si>
  <si>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</si>
  <si>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</si>
  <si>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</si>
  <si>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</si>
  <si>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</si>
  <si>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</si>
  <si>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</si>
  <si>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</si>
  <si>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</si>
  <si>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</si>
  <si>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</si>
  <si>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</si>
  <si>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</si>
  <si>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</si>
  <si>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</si>
  <si>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</si>
  <si>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</si>
  <si>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</si>
  <si>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</si>
  <si>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</si>
  <si>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</si>
  <si>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</si>
  <si>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</si>
  <si>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</si>
  <si>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</si>
  <si>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</si>
  <si>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</si>
  <si>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</si>
  <si>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</si>
  <si>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</si>
  <si>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</si>
  <si>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</si>
  <si>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</si>
  <si>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</si>
  <si>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</si>
  <si>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</si>
  <si>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</si>
  <si>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</si>
  <si>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</si>
  <si>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</si>
  <si>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</si>
  <si>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</si>
  <si>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</si>
  <si>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</si>
  <si>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</si>
  <si>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</si>
  <si>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</si>
  <si>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</si>
  <si>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</si>
  <si>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</si>
  <si>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</si>
  <si>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</si>
  <si>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</si>
  <si>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</si>
  <si>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</si>
  <si>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</si>
  <si>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</si>
  <si>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</si>
  <si>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</si>
  <si>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</si>
  <si>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</si>
  <si>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</si>
  <si>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</si>
  <si>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</si>
  <si>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</si>
  <si>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</si>
  <si>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</si>
  <si>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</si>
  <si>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</si>
  <si>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</si>
  <si>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</si>
  <si>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</si>
  <si>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</si>
  <si>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</si>
  <si>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</si>
  <si>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</si>
  <si>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</si>
  <si>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</si>
  <si>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</si>
  <si>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</si>
  <si>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</si>
  <si>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</si>
  <si>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</si>
  <si>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</si>
  <si>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</si>
  <si>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</si>
  <si>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</si>
  <si>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</si>
  <si>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</si>
  <si>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</si>
  <si>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</si>
  <si>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</si>
  <si>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</si>
  <si>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</si>
  <si>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</si>
  <si>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</si>
  <si>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</si>
  <si>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</si>
  <si>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</si>
  <si>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</si>
  <si>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</si>
  <si>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</si>
  <si>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</si>
  <si>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</si>
  <si>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</si>
  <si>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</si>
  <si>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</si>
  <si>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</si>
  <si>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</si>
  <si>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</si>
  <si>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</si>
  <si>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</si>
  <si>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</si>
  <si>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</si>
  <si>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</si>
  <si>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</si>
  <si>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</si>
  <si>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</si>
  <si>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</si>
  <si>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</si>
  <si>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</si>
  <si>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</si>
  <si>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</si>
  <si>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</si>
  <si>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</si>
  <si>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</si>
  <si>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</si>
  <si>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</si>
  <si>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</si>
  <si>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</si>
  <si>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</si>
  <si>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</si>
  <si>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</si>
  <si>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</si>
  <si>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</si>
  <si>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</si>
  <si>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</si>
  <si>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</si>
  <si>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</si>
  <si>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</si>
  <si>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</si>
  <si>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</si>
  <si>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</si>
  <si>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</si>
  <si>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</si>
  <si>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</si>
  <si>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</si>
  <si>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</si>
  <si>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</si>
  <si>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</si>
  <si>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</si>
  <si>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</si>
  <si>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</si>
  <si>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</si>
  <si>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</si>
  <si>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</si>
  <si>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</si>
  <si>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</si>
  <si>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</si>
  <si>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</si>
  <si>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</si>
  <si>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</si>
  <si>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</si>
  <si>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</si>
  <si>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</si>
  <si>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</si>
  <si>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</si>
  <si>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</si>
  <si>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</si>
  <si>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</si>
  <si>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</si>
  <si>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</si>
  <si>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</si>
  <si>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</si>
  <si>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</si>
  <si>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</si>
  <si>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</si>
  <si>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</si>
  <si>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</si>
  <si>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</si>
  <si>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</si>
  <si>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</si>
  <si>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</si>
  <si>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</si>
  <si>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</si>
  <si>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</si>
  <si>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</si>
  <si>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</si>
  <si>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</si>
  <si>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</si>
  <si>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</si>
  <si>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</si>
  <si>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</si>
  <si>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</si>
  <si>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</si>
  <si>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</si>
  <si>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</si>
  <si>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</si>
  <si>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</si>
  <si>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</si>
  <si>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</si>
  <si>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</si>
  <si>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</si>
  <si>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</si>
  <si>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</si>
  <si>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</si>
  <si>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</si>
  <si>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</si>
  <si>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</si>
  <si>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</si>
  <si>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</si>
  <si>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</si>
  <si>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</si>
  <si>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</si>
  <si>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</si>
  <si>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</si>
  <si>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</si>
  <si>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</si>
  <si>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</si>
  <si>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</si>
  <si>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</si>
  <si>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</si>
  <si>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</si>
  <si>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</si>
  <si>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</si>
  <si>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</si>
  <si>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</si>
  <si>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</si>
  <si>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</si>
  <si>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</si>
  <si>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</si>
  <si>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</si>
  <si>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</si>
  <si>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</si>
  <si>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</si>
  <si>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</si>
  <si>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</si>
  <si>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</si>
  <si>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</si>
  <si>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</si>
  <si>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</si>
  <si>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</si>
  <si>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</si>
  <si>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</si>
  <si>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</si>
  <si>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</si>
  <si>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</si>
  <si>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</si>
  <si>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</si>
  <si>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</si>
  <si>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</si>
  <si>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</si>
  <si>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</si>
  <si>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</si>
  <si>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</si>
  <si>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</si>
  <si>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</si>
  <si>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</si>
  <si>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</si>
  <si>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</si>
  <si>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</si>
  <si>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</si>
  <si>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</si>
  <si>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</si>
  <si>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</si>
  <si>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</si>
  <si>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</si>
  <si>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</si>
  <si>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</si>
  <si>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</si>
  <si>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</si>
  <si>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</si>
  <si>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</si>
  <si>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</si>
  <si>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</si>
  <si>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</si>
  <si>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</si>
  <si>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</si>
  <si>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</si>
  <si>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</si>
  <si>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</si>
  <si>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</si>
  <si>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</si>
  <si>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</si>
  <si>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</si>
  <si>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</si>
  <si>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</si>
  <si>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</si>
  <si>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</si>
  <si>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</si>
  <si>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</si>
  <si>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</si>
  <si>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</si>
  <si>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</si>
  <si>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</si>
  <si>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</si>
  <si>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</si>
  <si>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</si>
  <si>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</si>
  <si>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</si>
  <si>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</si>
  <si>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</si>
  <si>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</si>
  <si>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</si>
  <si>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</si>
  <si>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</si>
  <si>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</si>
  <si>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</si>
  <si>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</si>
  <si>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</si>
  <si>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</si>
  <si>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</si>
  <si>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</si>
  <si>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</si>
  <si>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</si>
  <si>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</si>
  <si>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</si>
  <si>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</si>
  <si>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</si>
  <si>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</si>
  <si>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</si>
  <si>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</si>
  <si>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</si>
  <si>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</si>
  <si>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</si>
  <si>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</si>
  <si>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</si>
  <si>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</si>
  <si>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</si>
  <si>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</si>
  <si>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</si>
  <si>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</si>
  <si>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</si>
  <si>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</si>
  <si>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</si>
  <si>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</si>
  <si>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</si>
  <si>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</si>
  <si>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</si>
  <si>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</si>
  <si>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</si>
  <si>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</si>
  <si>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</si>
  <si>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</si>
  <si>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</si>
  <si>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</si>
  <si>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</si>
  <si>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</si>
  <si>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</si>
  <si>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</si>
  <si>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</si>
  <si>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</si>
  <si>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</si>
  <si>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</si>
  <si>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</si>
  <si>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</si>
  <si>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</si>
  <si>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</si>
  <si>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</si>
  <si>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</si>
  <si>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</si>
  <si>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</si>
  <si>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</si>
  <si>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</si>
  <si>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</si>
  <si>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</si>
  <si>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</si>
  <si>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</si>
  <si>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</si>
  <si>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</si>
  <si>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</si>
  <si>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</si>
  <si>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</si>
  <si>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</si>
  <si>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</si>
  <si>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</si>
  <si>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</si>
  <si>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</si>
  <si>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</si>
  <si>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</si>
  <si>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</si>
  <si>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</si>
  <si>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</si>
  <si>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</si>
  <si>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</si>
  <si>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</si>
  <si>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</si>
  <si>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</si>
  <si>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</si>
  <si>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</si>
  <si>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</si>
  <si>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</si>
  <si>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</si>
  <si>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</si>
  <si>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</si>
  <si>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</si>
  <si>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</si>
  <si>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</si>
  <si>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</si>
  <si>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</si>
  <si>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</si>
  <si>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</si>
  <si>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</si>
  <si>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</si>
  <si>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</si>
  <si>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</si>
  <si>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</si>
  <si>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</si>
  <si>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</si>
  <si>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</si>
  <si>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</si>
  <si>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</si>
  <si>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</si>
  <si>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</si>
  <si>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</si>
  <si>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</si>
  <si>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</si>
  <si>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</si>
  <si>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</si>
  <si>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</si>
  <si>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</si>
  <si>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</si>
  <si>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</si>
  <si>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</si>
  <si>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</si>
  <si>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</si>
  <si>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</si>
  <si>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</si>
  <si>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</si>
  <si>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</si>
  <si>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</si>
  <si>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</si>
  <si>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</si>
  <si>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</si>
  <si>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</si>
  <si>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</si>
  <si>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</si>
  <si>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</si>
  <si>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</si>
  <si>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</si>
  <si>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</si>
  <si>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</si>
  <si>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</si>
  <si>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</si>
  <si>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</si>
  <si>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</si>
  <si>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</si>
  <si>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</si>
  <si>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</si>
  <si>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</si>
  <si>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</si>
  <si>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</si>
  <si>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</si>
  <si>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</si>
  <si>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</si>
  <si>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</si>
  <si>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</si>
  <si>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</si>
  <si>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</si>
  <si>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</si>
  <si>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</si>
  <si>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</si>
  <si>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</si>
  <si>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</si>
  <si>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</si>
  <si>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</si>
  <si>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</si>
  <si>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</si>
  <si>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</si>
  <si>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</si>
  <si>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</si>
  <si>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</si>
  <si>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</si>
  <si>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</si>
  <si>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</si>
  <si>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</si>
  <si>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</si>
  <si>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</si>
  <si>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</si>
  <si>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</si>
  <si>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</si>
  <si>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</si>
  <si>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</si>
  <si>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</si>
  <si>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</si>
  <si>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</si>
  <si>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</si>
  <si>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</si>
  <si>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</si>
  <si>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</si>
  <si>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</si>
  <si>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</si>
  <si>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</si>
  <si>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</si>
  <si>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</si>
  <si>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</si>
  <si>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</si>
  <si>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</si>
  <si>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</si>
  <si>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</si>
  <si>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</si>
  <si>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</si>
  <si>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</si>
  <si>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</si>
  <si>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</si>
  <si>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</si>
  <si>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</si>
  <si>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</si>
  <si>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</si>
  <si>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</si>
  <si>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</si>
  <si>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</si>
  <si>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</si>
  <si>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</si>
  <si>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</si>
  <si>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</si>
  <si>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</si>
  <si>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</si>
  <si>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</si>
  <si>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</si>
  <si>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</si>
  <si>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</si>
  <si>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</si>
  <si>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</si>
  <si>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</si>
  <si>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</si>
  <si>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</si>
  <si>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</si>
  <si>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</si>
  <si>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</si>
  <si>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</si>
  <si>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</si>
  <si>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</si>
  <si>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</si>
  <si>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</si>
  <si>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</si>
  <si>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</si>
  <si>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</si>
  <si>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</si>
  <si>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</si>
  <si>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</si>
  <si>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</si>
  <si>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</si>
  <si>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</si>
  <si>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</si>
  <si>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</si>
  <si>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</si>
  <si>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</si>
  <si>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</si>
  <si>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</si>
  <si>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</si>
  <si>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</si>
  <si>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</si>
  <si>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</si>
  <si>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</si>
  <si>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</si>
  <si>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</si>
  <si>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</si>
  <si>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</si>
  <si>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</si>
  <si>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</si>
  <si>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</si>
  <si>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</si>
  <si>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</si>
  <si>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</si>
  <si>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</si>
  <si>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</si>
  <si>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</si>
  <si>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</si>
  <si>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</si>
  <si>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</si>
  <si>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</si>
  <si>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</si>
  <si>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</si>
  <si>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</si>
  <si>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</si>
  <si>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</si>
  <si>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</si>
  <si>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</si>
  <si>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</si>
  <si>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</si>
  <si>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</si>
  <si>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</si>
  <si>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</si>
  <si>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</si>
  <si>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</si>
  <si>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</si>
  <si>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</si>
  <si>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</si>
  <si>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</si>
  <si>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</si>
  <si>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</si>
  <si>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</si>
  <si>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</si>
  <si>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</si>
  <si>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</si>
  <si>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</si>
  <si>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</si>
  <si>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</si>
  <si>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</si>
  <si>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</si>
  <si>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</si>
  <si>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</si>
  <si>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</si>
  <si>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</si>
  <si>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</si>
  <si>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</si>
  <si>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</si>
  <si>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</si>
  <si>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</si>
  <si>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</si>
  <si>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</si>
  <si>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</si>
  <si>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</si>
  <si>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</si>
  <si>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</si>
  <si>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</si>
  <si>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</si>
  <si>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</si>
  <si>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</si>
  <si>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</si>
  <si>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</si>
  <si>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</si>
  <si>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</si>
  <si>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</si>
  <si>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</si>
  <si>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</si>
  <si>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</si>
  <si>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</si>
  <si>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</si>
  <si>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</si>
  <si>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</si>
  <si>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</si>
  <si>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</si>
  <si>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</si>
  <si>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</si>
  <si>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</si>
  <si>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</si>
  <si>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</si>
  <si>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</si>
  <si>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</si>
  <si>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</si>
  <si>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</si>
  <si>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</si>
  <si>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</si>
  <si>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</si>
  <si>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</si>
  <si>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</si>
  <si>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</si>
  <si>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</si>
  <si>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</si>
  <si>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</si>
  <si>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</si>
  <si>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</si>
  <si>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</si>
  <si>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</si>
  <si>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</si>
  <si>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</si>
  <si>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</si>
  <si>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</si>
  <si>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</si>
  <si>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</si>
  <si>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</si>
  <si>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</si>
  <si>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</si>
  <si>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</si>
  <si>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</si>
  <si>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</si>
  <si>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</si>
  <si>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</si>
  <si>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</si>
  <si>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</si>
  <si>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</si>
  <si>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</si>
  <si>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</si>
  <si>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</si>
  <si>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</si>
  <si>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</si>
  <si>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</si>
  <si>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</si>
  <si>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</si>
  <si>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</si>
  <si>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</si>
  <si>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</si>
  <si>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</si>
  <si>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</si>
  <si>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</si>
  <si>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</si>
  <si>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</si>
  <si>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</si>
  <si>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</si>
  <si>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</si>
  <si>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</si>
  <si>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</si>
  <si>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</si>
  <si>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</si>
  <si>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</si>
  <si>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</si>
  <si>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</si>
  <si>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</si>
  <si>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</si>
  <si>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</si>
  <si>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</si>
  <si>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</si>
  <si>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</si>
  <si>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</si>
  <si>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</si>
  <si>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</si>
  <si>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</si>
  <si>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</si>
  <si>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</si>
  <si>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</si>
  <si>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</si>
  <si>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</si>
  <si>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</si>
  <si>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</si>
  <si>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</si>
  <si>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</si>
  <si>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</si>
  <si>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</si>
  <si>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</si>
  <si>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</si>
  <si>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</si>
  <si>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</si>
  <si>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</si>
  <si>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</si>
  <si>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</si>
  <si>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</si>
  <si>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</si>
  <si>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</si>
  <si>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</si>
  <si>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</si>
  <si>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</si>
  <si>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</si>
  <si>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</si>
  <si>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</si>
  <si>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</si>
  <si>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</si>
  <si>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</si>
  <si>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</si>
  <si>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</si>
  <si>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</si>
  <si>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</si>
  <si>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</si>
  <si>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</si>
  <si>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</si>
  <si>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</si>
  <si>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</si>
  <si>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</si>
  <si>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</si>
  <si>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</si>
  <si>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</si>
  <si>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</si>
  <si>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</si>
  <si>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</si>
  <si>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</si>
  <si>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</si>
  <si>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</si>
  <si>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</si>
  <si>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</si>
  <si>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</si>
  <si>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</si>
  <si>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</si>
  <si>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</si>
  <si>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</si>
  <si>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</si>
  <si>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</si>
  <si>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</si>
  <si>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</si>
  <si>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</si>
  <si>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</si>
  <si>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</si>
  <si>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</si>
  <si>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</si>
  <si>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</si>
  <si>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</si>
  <si>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</si>
  <si>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</si>
  <si>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</si>
  <si>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</si>
  <si>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</si>
  <si>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</si>
  <si>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</si>
  <si>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</si>
  <si>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</si>
  <si>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</si>
  <si>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</si>
  <si>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</si>
  <si>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</si>
  <si>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</si>
  <si>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</si>
  <si>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</si>
  <si>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</si>
  <si>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</si>
  <si>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</si>
  <si>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</si>
  <si>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</si>
  <si>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</si>
  <si>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</si>
  <si>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</si>
  <si>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</si>
  <si>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</si>
  <si>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</si>
  <si>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</si>
  <si>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</si>
  <si>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</si>
  <si>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</si>
  <si>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</si>
  <si>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</si>
  <si>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</si>
  <si>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</si>
  <si>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</si>
  <si>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</si>
  <si>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</si>
  <si>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</si>
  <si>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</si>
  <si>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</si>
  <si>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</si>
  <si>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</si>
  <si>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</si>
  <si>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</si>
  <si>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</si>
  <si>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</si>
  <si>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</si>
  <si>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</si>
  <si>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</si>
  <si>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</si>
  <si>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</si>
  <si>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</si>
  <si>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</si>
  <si>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</si>
  <si>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</si>
  <si>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</si>
  <si>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</si>
  <si>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</si>
  <si>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</si>
  <si>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</si>
  <si>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</si>
  <si>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</si>
  <si>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</si>
  <si>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</si>
  <si>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</si>
  <si>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</si>
  <si>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</si>
  <si>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</si>
  <si>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</si>
  <si>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</si>
  <si>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</si>
  <si>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</si>
  <si>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</si>
  <si>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</si>
  <si>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</si>
  <si>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</si>
  <si>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</si>
  <si>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</si>
  <si>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</si>
  <si>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</si>
  <si>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</si>
  <si>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</si>
  <si>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</si>
  <si>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</si>
  <si>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</si>
  <si>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</si>
  <si>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</si>
  <si>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</si>
  <si>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</si>
  <si>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</si>
  <si>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</si>
  <si>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</si>
  <si>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</si>
  <si>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</si>
  <si>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</si>
  <si>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</si>
  <si>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</si>
  <si>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</si>
  <si>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</si>
  <si>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</si>
  <si>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</si>
  <si>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</si>
  <si>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</si>
  <si>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</si>
  <si>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</si>
  <si>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</si>
  <si>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</si>
  <si>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</si>
  <si>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</si>
  <si>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</si>
  <si>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</si>
  <si>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</si>
  <si>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</si>
  <si>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</si>
  <si>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</si>
  <si>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</si>
  <si>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</si>
  <si>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</si>
  <si>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</si>
  <si>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</si>
  <si>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</si>
  <si>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</si>
  <si>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</si>
  <si>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</si>
  <si>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</si>
  <si>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</si>
  <si>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</si>
  <si>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</si>
  <si>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</si>
  <si>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</si>
  <si>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</si>
  <si>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</si>
  <si>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</si>
  <si>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</si>
  <si>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</si>
  <si>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</si>
  <si>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</si>
  <si>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</si>
  <si>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</si>
  <si>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</si>
  <si>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</si>
  <si>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</si>
  <si>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</si>
  <si>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</si>
  <si>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</si>
  <si>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</si>
  <si>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</si>
  <si>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</si>
  <si>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</si>
  <si>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</si>
  <si>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</si>
  <si>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</si>
  <si>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</si>
  <si>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</si>
  <si>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</si>
  <si>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</si>
  <si>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</si>
  <si>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</si>
  <si>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</si>
  <si>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</si>
  <si>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</si>
  <si>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</si>
  <si>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</si>
  <si>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</si>
  <si>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</si>
  <si>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</si>
  <si>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</si>
  <si>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</si>
  <si>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</si>
  <si>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</si>
  <si>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</si>
  <si>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</si>
  <si>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</si>
  <si>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</si>
  <si>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</si>
  <si>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</si>
  <si>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</si>
  <si>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</si>
  <si>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</si>
  <si>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</si>
  <si>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</si>
  <si>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</si>
  <si>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</si>
  <si>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</si>
  <si>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</si>
  <si>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</si>
  <si>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</si>
  <si>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</si>
  <si>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</si>
  <si>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</si>
  <si>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</si>
  <si>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</si>
  <si>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</si>
  <si>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</si>
  <si>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</si>
  <si>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</si>
  <si>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</si>
  <si>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</si>
  <si>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</si>
  <si>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</si>
  <si>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</si>
  <si>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</si>
  <si>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</si>
  <si>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</si>
  <si>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</si>
  <si>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</si>
  <si>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</si>
  <si>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</si>
  <si>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</si>
  <si>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</si>
  <si>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</si>
  <si>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</si>
  <si>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</si>
  <si>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</si>
  <si>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</si>
  <si>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</si>
  <si>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</si>
  <si>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</si>
  <si>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</si>
  <si>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</si>
  <si>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</si>
  <si>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</si>
  <si>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</si>
  <si>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</si>
  <si>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</si>
  <si>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</si>
  <si>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</si>
  <si>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</si>
  <si>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</si>
  <si>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</si>
  <si>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</si>
  <si>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</si>
  <si>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</si>
  <si>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</si>
  <si>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</si>
  <si>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</si>
  <si>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</si>
  <si>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</si>
  <si>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</si>
  <si>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</si>
  <si>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</si>
  <si>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</si>
  <si>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</si>
  <si>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</si>
  <si>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</si>
  <si>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</si>
  <si>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</si>
  <si>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</si>
  <si>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</si>
  <si>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</si>
  <si>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</si>
  <si>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</si>
  <si>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</si>
  <si>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</si>
  <si>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</si>
  <si>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</si>
  <si>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</si>
  <si>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</si>
  <si>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</si>
  <si>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</si>
  <si>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</si>
  <si>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</si>
  <si>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</si>
  <si>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</si>
  <si>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</si>
  <si>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</si>
  <si>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</si>
  <si>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</si>
  <si>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</si>
  <si>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</si>
  <si>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</si>
  <si>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</si>
  <si>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</si>
  <si>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</si>
  <si>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</si>
  <si>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</si>
  <si>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</si>
  <si>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</si>
  <si>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</si>
  <si>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</si>
  <si>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</si>
  <si>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</si>
  <si>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</si>
  <si>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</si>
  <si>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</si>
  <si>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</si>
  <si>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</si>
  <si>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</si>
  <si>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</si>
  <si>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</si>
  <si>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</si>
  <si>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</si>
  <si>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</si>
  <si>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</si>
  <si>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</si>
  <si>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</si>
  <si>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</si>
  <si>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</si>
  <si>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</si>
  <si>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</si>
  <si>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</si>
  <si>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</si>
  <si>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</si>
  <si>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</si>
  <si>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</si>
  <si>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</si>
  <si>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</si>
  <si>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</si>
  <si>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</si>
  <si>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</si>
  <si>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</si>
  <si>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</si>
  <si>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</si>
  <si>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</si>
  <si>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</si>
  <si>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</si>
  <si>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</si>
  <si>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</si>
  <si>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</si>
  <si>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</si>
  <si>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</si>
  <si>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</si>
  <si>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</si>
  <si>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</si>
  <si>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</si>
  <si>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</si>
  <si>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</si>
  <si>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</si>
  <si>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</si>
  <si>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</si>
  <si>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</si>
  <si>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</si>
  <si>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</si>
  <si>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</si>
  <si>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</si>
  <si>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</si>
  <si>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</si>
  <si>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</si>
  <si>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</si>
  <si>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</si>
  <si>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</si>
  <si>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</si>
  <si>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</si>
  <si>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</si>
  <si>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</si>
  <si>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</si>
  <si>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</si>
  <si>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</si>
  <si>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</si>
  <si>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</si>
  <si>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</si>
  <si>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</si>
  <si>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</si>
  <si>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</si>
  <si>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</si>
  <si>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</si>
  <si>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</si>
  <si>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</si>
  <si>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</si>
  <si>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</si>
  <si>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</si>
  <si>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</si>
  <si>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</si>
  <si>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</si>
  <si>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</si>
  <si>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</si>
  <si>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</si>
  <si>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</si>
  <si>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</si>
  <si>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</si>
  <si>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</si>
  <si>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</si>
  <si>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</si>
  <si>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</si>
  <si>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</si>
  <si>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</si>
  <si>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</si>
  <si>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</si>
  <si>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</si>
  <si>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</si>
  <si>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</si>
  <si>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</si>
  <si>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</si>
  <si>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</si>
  <si>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</si>
  <si>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</si>
  <si>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</si>
  <si>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</si>
  <si>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</si>
  <si>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</si>
  <si>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</si>
  <si>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</si>
  <si>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</si>
  <si>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</si>
  <si>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</si>
  <si>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</si>
  <si>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</si>
  <si>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</si>
  <si>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</si>
  <si>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</si>
  <si>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</si>
  <si>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</si>
  <si>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</si>
  <si>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</si>
  <si>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</si>
  <si>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</si>
  <si>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</si>
  <si>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</si>
  <si>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</si>
  <si>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</si>
  <si>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</si>
  <si>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</si>
  <si>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</si>
  <si>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</si>
  <si>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</si>
  <si>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</si>
  <si>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</si>
  <si>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</si>
  <si>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</si>
  <si>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</si>
  <si>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</si>
  <si>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</si>
  <si>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</si>
  <si>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</si>
  <si>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</si>
  <si>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</si>
  <si>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</si>
  <si>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</si>
  <si>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</si>
  <si>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</si>
  <si>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</si>
  <si>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</si>
  <si>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</si>
  <si>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</si>
  <si>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</si>
  <si>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</si>
  <si>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</si>
  <si>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</si>
  <si>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</si>
  <si>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</si>
  <si>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</si>
  <si>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</si>
  <si>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</si>
  <si>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</si>
  <si>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</si>
  <si>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</si>
  <si>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</si>
  <si>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</si>
  <si>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</si>
  <si>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</si>
  <si>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</si>
  <si>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</si>
  <si>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</si>
  <si>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</si>
  <si>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</si>
  <si>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</si>
  <si>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</si>
  <si>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</si>
  <si>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</si>
  <si>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</si>
  <si>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</si>
  <si>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</si>
  <si>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</si>
  <si>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</si>
  <si>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</si>
  <si>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</si>
  <si>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</si>
  <si>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</si>
  <si>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</si>
  <si>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</si>
  <si>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</si>
  <si>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</si>
  <si>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</si>
  <si>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</si>
  <si>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</si>
  <si>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</si>
  <si>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</si>
  <si>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</si>
  <si>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</si>
  <si>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</si>
  <si>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</si>
  <si>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</si>
  <si>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</si>
  <si>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</si>
  <si>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</si>
  <si>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</si>
  <si>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</si>
  <si>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</si>
  <si>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</si>
  <si>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</si>
  <si>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</si>
  <si>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</si>
  <si>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</si>
  <si>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</si>
  <si>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</si>
  <si>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</si>
  <si>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</si>
  <si>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</si>
  <si>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</si>
  <si>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</si>
  <si>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</si>
  <si>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</si>
  <si>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</si>
  <si>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</si>
  <si>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</si>
  <si>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</si>
  <si>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</si>
  <si>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</si>
  <si>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</si>
  <si>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</si>
  <si>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</si>
  <si>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</si>
  <si>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</si>
  <si>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</si>
  <si>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</si>
  <si>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</si>
  <si>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</si>
  <si>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</si>
  <si>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</si>
  <si>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</si>
  <si>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</si>
  <si>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</si>
  <si>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</si>
  <si>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</si>
  <si>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</si>
  <si>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</si>
  <si>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</si>
  <si>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</si>
  <si>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</si>
  <si>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</si>
  <si>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</si>
  <si>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</si>
  <si>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</si>
  <si>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</si>
  <si>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</si>
  <si>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</si>
  <si>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</si>
  <si>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</si>
  <si>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</si>
  <si>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</si>
  <si>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</si>
  <si>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</si>
  <si>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</si>
  <si>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</si>
  <si>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</si>
  <si>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</si>
  <si>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</si>
  <si>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</si>
  <si>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</si>
  <si>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</si>
  <si>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</si>
  <si>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</si>
  <si>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</si>
  <si>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</si>
  <si>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</si>
  <si>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</si>
  <si>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</si>
  <si>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</si>
  <si>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</si>
  <si>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</si>
  <si>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</si>
  <si>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</si>
  <si>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</si>
  <si>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</si>
  <si>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</si>
  <si>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</si>
  <si>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</si>
  <si>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</si>
  <si>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</si>
  <si>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</si>
  <si>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</si>
  <si>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</si>
  <si>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</si>
  <si>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</si>
  <si>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</si>
  <si>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</si>
  <si>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</si>
  <si>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</si>
  <si>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</si>
  <si>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</si>
  <si>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</si>
  <si>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</si>
  <si>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</si>
  <si>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</si>
  <si>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</si>
  <si>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</si>
  <si>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</si>
  <si>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</si>
  <si>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</si>
  <si>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</si>
  <si>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</si>
  <si>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</si>
  <si>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</si>
  <si>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</si>
  <si>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</si>
  <si>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</si>
  <si>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</si>
  <si>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</si>
  <si>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</si>
  <si>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</si>
  <si>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</si>
  <si>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</si>
  <si>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</si>
  <si>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</si>
  <si>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</si>
  <si>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</si>
  <si>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</si>
  <si>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</si>
  <si>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</si>
  <si>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</si>
  <si>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</si>
  <si>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</si>
  <si>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</si>
  <si>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</si>
  <si>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</si>
  <si>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</si>
  <si>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</si>
  <si>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</si>
  <si>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</si>
  <si>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</si>
  <si>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</si>
  <si>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</si>
  <si>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</si>
  <si>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</si>
  <si>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</si>
  <si>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</si>
  <si>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</si>
  <si>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</si>
  <si>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</si>
  <si>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</si>
  <si>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</si>
  <si>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</si>
  <si>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</si>
  <si>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</si>
  <si>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</si>
  <si>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</si>
  <si>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</si>
  <si>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</si>
  <si>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</si>
  <si>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</si>
  <si>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</si>
  <si>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</si>
  <si>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</si>
  <si>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</si>
  <si>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</si>
  <si>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</si>
  <si>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</si>
  <si>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</si>
  <si>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</si>
  <si>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</si>
  <si>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</si>
  <si>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</si>
  <si>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</si>
  <si>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</si>
  <si>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</si>
  <si>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</si>
  <si>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</si>
  <si>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</si>
  <si>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</si>
  <si>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</si>
  <si>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</si>
  <si>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</si>
  <si>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</si>
  <si>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</si>
  <si>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</si>
  <si>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</si>
  <si>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</si>
  <si>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</si>
  <si>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</si>
  <si>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</si>
  <si>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</si>
  <si>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</si>
  <si>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</si>
  <si>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</si>
  <si>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</si>
  <si>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</si>
  <si>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</si>
  <si>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</si>
  <si>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</si>
  <si>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</si>
  <si>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</si>
  <si>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</si>
  <si>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</si>
  <si>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</si>
  <si>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</si>
  <si>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</si>
  <si>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</si>
  <si>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</si>
  <si>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</si>
  <si>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</si>
  <si>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</si>
  <si>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</si>
  <si>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</si>
  <si>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</si>
  <si>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</si>
  <si>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</si>
  <si>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</si>
  <si>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</si>
  <si>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</si>
  <si>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</si>
  <si>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</si>
  <si>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</si>
  <si>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</si>
  <si>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</si>
  <si>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</si>
  <si>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</si>
  <si>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</si>
  <si>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</si>
  <si>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</si>
  <si>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</si>
  <si>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</si>
  <si>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</si>
  <si>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</si>
  <si>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</si>
  <si>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</si>
  <si>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</si>
  <si>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</si>
  <si>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</si>
  <si>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</si>
  <si>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</si>
  <si>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</si>
  <si>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</si>
  <si>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</si>
  <si>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</si>
  <si>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</si>
  <si>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</si>
  <si>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</si>
  <si>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</si>
  <si>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</si>
  <si>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</si>
  <si>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</si>
  <si>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</si>
  <si>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</si>
  <si>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</si>
  <si>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</si>
  <si>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</si>
  <si>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</si>
  <si>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</si>
  <si>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</si>
  <si>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</si>
  <si>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</si>
  <si>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</si>
  <si>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</si>
  <si>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</si>
  <si>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</si>
  <si>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</si>
  <si>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</si>
  <si>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</si>
  <si>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</si>
  <si>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</si>
  <si>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</si>
  <si>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</si>
  <si>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</si>
  <si>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</si>
  <si>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</si>
  <si>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</si>
  <si>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</si>
  <si>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</si>
  <si>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</si>
  <si>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</si>
  <si>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</si>
  <si>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</si>
  <si>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</si>
  <si>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</si>
  <si>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</si>
  <si>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</si>
  <si>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</si>
  <si>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</si>
  <si>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</si>
  <si>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</si>
  <si>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</si>
  <si>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</si>
  <si>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</si>
  <si>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</si>
  <si>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</si>
  <si>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</si>
  <si>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</si>
  <si>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</si>
  <si>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</si>
  <si>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</si>
  <si>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</si>
  <si>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</si>
  <si>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</si>
  <si>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</si>
  <si>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</si>
  <si>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</si>
  <si>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</si>
  <si>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</si>
  <si>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</si>
  <si>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</si>
  <si>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</si>
  <si>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</si>
  <si>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</si>
  <si>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</si>
  <si>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</si>
  <si>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</si>
  <si>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</si>
  <si>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</si>
  <si>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</si>
  <si>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</si>
  <si>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</si>
  <si>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</si>
  <si>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</si>
  <si>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</si>
  <si>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</si>
  <si>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</si>
  <si>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</si>
  <si>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</si>
  <si>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</si>
  <si>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</si>
  <si>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</si>
  <si>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</si>
  <si>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</si>
  <si>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</si>
  <si>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</si>
  <si>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</si>
  <si>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</si>
  <si>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</si>
  <si>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</si>
  <si>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</si>
  <si>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</si>
  <si>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</si>
  <si>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</si>
  <si>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</si>
  <si>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</si>
  <si>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</si>
  <si>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</si>
  <si>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</si>
  <si>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</si>
  <si>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</si>
  <si>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</si>
  <si>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</si>
  <si>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</si>
  <si>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</si>
  <si>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</si>
  <si>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</si>
  <si>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</si>
  <si>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</si>
  <si>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</si>
  <si>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</si>
  <si>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</si>
  <si>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</si>
  <si>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</si>
  <si>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</si>
  <si>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</si>
  <si>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</si>
  <si>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</si>
  <si>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</si>
  <si>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</si>
  <si>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</si>
  <si>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</si>
  <si>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</si>
  <si>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</si>
  <si>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</si>
  <si>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</si>
  <si>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</si>
  <si>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</si>
  <si>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</si>
  <si>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</si>
  <si>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</si>
  <si>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</si>
  <si>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</si>
  <si>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</si>
  <si>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</si>
  <si>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</si>
  <si>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</si>
  <si>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</si>
  <si>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</si>
  <si>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</si>
  <si>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</si>
  <si>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</si>
  <si>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</si>
  <si>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</si>
  <si>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</si>
  <si>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</si>
  <si>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</si>
  <si>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</si>
  <si>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</si>
  <si>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</si>
  <si>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</si>
  <si>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</si>
  <si>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</si>
  <si>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</si>
  <si>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</si>
  <si>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</si>
  <si>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</si>
  <si>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</si>
  <si>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</si>
  <si>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</si>
  <si>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</si>
  <si>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</si>
  <si>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</si>
  <si>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</si>
  <si>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</si>
  <si>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</si>
  <si>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</si>
  <si>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</si>
  <si>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</si>
  <si>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</si>
  <si>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</si>
  <si>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</si>
  <si>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</si>
  <si>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</si>
  <si>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</si>
  <si>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</si>
  <si>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</si>
  <si>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</si>
  <si>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</si>
  <si>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</si>
  <si>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</si>
  <si>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</si>
  <si>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</si>
  <si>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</si>
  <si>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</si>
  <si>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</si>
  <si>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</si>
  <si>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</si>
  <si>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</si>
  <si>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</si>
  <si>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</si>
  <si>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</si>
  <si>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</si>
  <si>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</si>
  <si>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</si>
  <si>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</si>
  <si>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</si>
  <si>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</si>
  <si>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</si>
  <si>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</si>
  <si>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</si>
  <si>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</si>
  <si>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</si>
  <si>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</si>
  <si>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</si>
  <si>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</si>
  <si>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</si>
  <si>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</si>
  <si>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</si>
  <si>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</si>
  <si>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</si>
  <si>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</si>
  <si>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</si>
  <si>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</si>
  <si>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</si>
  <si>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</si>
  <si>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</si>
  <si>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</si>
  <si>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</si>
  <si>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</si>
  <si>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</si>
  <si>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</si>
  <si>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</si>
  <si>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</si>
  <si>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</si>
  <si>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</si>
  <si>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</si>
  <si>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</si>
  <si>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</si>
  <si>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</si>
  <si>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</si>
  <si>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</si>
  <si>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</si>
  <si>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</si>
  <si>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</si>
  <si>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</si>
  <si>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</si>
  <si>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</si>
  <si>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</si>
  <si>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</si>
  <si>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</si>
  <si>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</si>
  <si>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</si>
  <si>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</si>
  <si>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</si>
  <si>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</si>
  <si>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</si>
  <si>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</si>
  <si>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</si>
  <si>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</si>
  <si>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</si>
  <si>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</si>
  <si>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</si>
  <si>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</si>
  <si>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</si>
  <si>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</si>
  <si>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</si>
  <si>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</si>
  <si>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</si>
  <si>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</si>
  <si>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</si>
  <si>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</si>
  <si>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</si>
  <si>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</si>
  <si>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</si>
  <si>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</si>
  <si>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</si>
  <si>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</si>
  <si>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</si>
  <si>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</si>
  <si>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</si>
  <si>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</si>
  <si>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</si>
  <si>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</si>
  <si>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</si>
  <si>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</si>
  <si>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</si>
  <si>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</si>
  <si>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</si>
  <si>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</si>
  <si>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</si>
  <si>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</si>
  <si>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</si>
  <si>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</si>
  <si>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</si>
  <si>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</si>
  <si>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</si>
  <si>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</si>
  <si>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</si>
  <si>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</si>
  <si>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</si>
  <si>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</si>
  <si>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</si>
  <si>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</si>
  <si>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</si>
  <si>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</si>
  <si>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</si>
  <si>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</si>
  <si>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</si>
  <si>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</si>
  <si>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</si>
  <si>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</si>
  <si>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</si>
  <si>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</si>
  <si>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</si>
  <si>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</si>
  <si>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</si>
  <si>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</si>
  <si>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</si>
  <si>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</si>
  <si>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</si>
  <si>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</si>
  <si>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</si>
  <si>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</si>
  <si>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</si>
  <si>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</si>
  <si>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</si>
  <si>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</si>
  <si>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</si>
  <si>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</si>
  <si>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</si>
  <si>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</si>
  <si>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</si>
  <si>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</si>
  <si>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</si>
  <si>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</si>
  <si>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</si>
  <si>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</si>
  <si>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</si>
  <si>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</si>
  <si>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</si>
  <si>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</si>
  <si>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</si>
  <si>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</si>
  <si>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</si>
  <si>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</si>
  <si>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</si>
  <si>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</si>
  <si>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</si>
  <si>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</si>
  <si>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</si>
  <si>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</si>
  <si>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</si>
  <si>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</si>
  <si>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</si>
  <si>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</si>
  <si>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</si>
  <si>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</si>
  <si>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</si>
  <si>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</si>
  <si>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</si>
  <si>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</si>
  <si>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</si>
  <si>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</si>
  <si>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</si>
  <si>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</si>
  <si>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</si>
  <si>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</si>
  <si>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</si>
  <si>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</si>
  <si>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</si>
  <si>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</si>
  <si>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</si>
  <si>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</si>
  <si>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</si>
  <si>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</si>
  <si>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</si>
  <si>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</si>
  <si>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</si>
  <si>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</si>
  <si>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</si>
  <si>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</si>
  <si>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</si>
  <si>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</si>
  <si>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</si>
  <si>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</si>
  <si>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</si>
  <si>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</si>
  <si>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</si>
  <si>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</si>
  <si>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</si>
  <si>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</si>
  <si>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</si>
  <si>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</si>
  <si>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</si>
  <si>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</si>
  <si>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</si>
  <si>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</si>
  <si>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</si>
  <si>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</si>
  <si>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</si>
  <si>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</si>
  <si>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</si>
  <si>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</si>
  <si>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</si>
  <si>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</si>
  <si>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</si>
  <si>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</si>
  <si>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</si>
  <si>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</si>
  <si>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</si>
  <si>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</si>
  <si>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</si>
  <si>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</si>
  <si>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</si>
  <si>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</si>
  <si>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</si>
  <si>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</si>
  <si>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</si>
  <si>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</si>
  <si>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</si>
  <si>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</si>
  <si>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</si>
  <si>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</si>
  <si>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</si>
  <si>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</si>
  <si>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</si>
  <si>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</si>
  <si>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</si>
  <si>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</si>
  <si>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</si>
  <si>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</si>
  <si>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</si>
  <si>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</si>
  <si>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</si>
  <si>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</si>
  <si>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</si>
  <si>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</si>
  <si>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</si>
  <si>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</si>
  <si>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</si>
  <si>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</si>
  <si>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</si>
  <si>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</si>
  <si>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</si>
  <si>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</si>
  <si>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</si>
  <si>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</si>
  <si>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</si>
  <si>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</si>
  <si>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</si>
  <si>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</si>
  <si>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</si>
  <si>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</si>
  <si>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</si>
  <si>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</si>
  <si>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</si>
  <si>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</si>
  <si>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</si>
  <si>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</si>
  <si>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</si>
  <si>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</si>
  <si>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</si>
  <si>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</si>
  <si>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</si>
  <si>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</si>
  <si>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</si>
  <si>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</si>
  <si>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</si>
  <si>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</si>
  <si>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</si>
  <si>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</si>
  <si>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</si>
  <si>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</si>
  <si>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</si>
  <si>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</si>
  <si>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</si>
  <si>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</si>
  <si>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</si>
  <si>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</si>
  <si>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</si>
  <si>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</si>
  <si>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</si>
  <si>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</si>
  <si>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</si>
  <si>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</si>
  <si>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</si>
  <si>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</si>
  <si>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</si>
  <si>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</si>
  <si>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</si>
  <si>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</si>
  <si>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</si>
  <si>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</si>
  <si>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</si>
  <si>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</si>
  <si>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</si>
  <si>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</si>
  <si>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</si>
  <si>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</si>
  <si>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</si>
  <si>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</si>
  <si>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</si>
  <si>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</si>
  <si>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</si>
  <si>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</si>
  <si>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</si>
  <si>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</si>
  <si>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</si>
  <si>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</si>
  <si>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</si>
  <si>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</si>
  <si>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</si>
  <si>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</si>
  <si>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</si>
  <si>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</si>
  <si>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</si>
  <si>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</si>
  <si>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</si>
  <si>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</si>
  <si>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</si>
  <si>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</si>
  <si>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</si>
  <si>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</si>
  <si>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</si>
  <si>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</si>
  <si>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</si>
  <si>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</si>
  <si>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</si>
  <si>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</si>
  <si>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</si>
  <si>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</si>
  <si>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</si>
  <si>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</si>
  <si>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</si>
  <si>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</si>
  <si>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</si>
  <si>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</si>
  <si>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</si>
  <si>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</si>
  <si>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</si>
  <si>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</si>
  <si>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</si>
  <si>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</si>
  <si>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</si>
  <si>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</si>
  <si>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</si>
  <si>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</si>
  <si>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</si>
  <si>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</si>
  <si>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</si>
  <si>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</si>
  <si>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</si>
  <si>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</si>
  <si>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</si>
  <si>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</si>
  <si>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</si>
  <si>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</si>
  <si>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</si>
  <si>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</si>
  <si>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</si>
  <si>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</si>
  <si>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</si>
  <si>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</si>
  <si>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</si>
  <si>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</si>
  <si>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</si>
  <si>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</si>
  <si>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</si>
  <si>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</si>
  <si>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</si>
  <si>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</si>
  <si>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</si>
  <si>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</si>
  <si>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</si>
  <si>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</si>
  <si>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</si>
  <si>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</si>
  <si>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</si>
  <si>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</si>
  <si>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</si>
  <si>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</si>
  <si>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</si>
  <si>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</si>
  <si>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</si>
  <si>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</si>
  <si>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</si>
  <si>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</si>
  <si>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</si>
  <si>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</si>
  <si>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</si>
  <si>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</si>
  <si>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</si>
  <si>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</si>
  <si>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</si>
  <si>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</si>
  <si>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</si>
  <si>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</si>
  <si>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</si>
  <si>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</si>
  <si>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</si>
  <si>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</si>
  <si>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</si>
  <si>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</si>
  <si>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</si>
  <si>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</si>
  <si>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</si>
  <si>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</si>
  <si>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</si>
  <si>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</si>
  <si>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</si>
  <si>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</si>
  <si>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</si>
  <si>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</si>
  <si>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</si>
  <si>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</si>
  <si>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</si>
  <si>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</si>
  <si>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</si>
  <si>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</si>
  <si>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</si>
  <si>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</si>
  <si>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</si>
  <si>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</si>
  <si>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</si>
  <si>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</si>
  <si>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</si>
  <si>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</si>
  <si>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</si>
  <si>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</si>
  <si>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</si>
  <si>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</si>
  <si>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</si>
  <si>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</si>
  <si>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</si>
  <si>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</si>
  <si>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</si>
  <si>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</si>
  <si>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</si>
  <si>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</si>
  <si>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</si>
  <si>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</si>
  <si>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</si>
  <si>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</si>
  <si>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</si>
  <si>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</si>
  <si>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</si>
  <si>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</si>
  <si>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</si>
  <si>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</si>
  <si>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</si>
  <si>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</si>
  <si>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</si>
  <si>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</si>
  <si>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</si>
  <si>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</si>
  <si>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</si>
  <si>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</si>
  <si>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</si>
  <si>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</si>
  <si>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</si>
  <si>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</si>
  <si>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</si>
  <si>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</si>
  <si>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</si>
  <si>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</si>
  <si>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</si>
  <si>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</si>
  <si>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</si>
  <si>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</si>
  <si>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</si>
  <si>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</si>
  <si>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</si>
  <si>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</si>
  <si>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</si>
  <si>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</si>
  <si>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</si>
  <si>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</si>
  <si>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</si>
  <si>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</si>
  <si>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</si>
  <si>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</si>
  <si>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</si>
  <si>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</si>
  <si>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</si>
  <si>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</si>
  <si>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</si>
  <si>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</si>
  <si>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</si>
  <si>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</si>
  <si>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</si>
  <si>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</si>
  <si>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</si>
  <si>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</si>
  <si>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</si>
  <si>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</si>
  <si>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</si>
  <si>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</si>
  <si>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</si>
  <si>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</si>
  <si>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</si>
  <si>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</si>
  <si>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</si>
  <si>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</si>
  <si>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</si>
  <si>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</si>
  <si>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</si>
  <si>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</si>
  <si>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</si>
  <si>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</si>
  <si>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</si>
  <si>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</si>
  <si>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</si>
  <si>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</si>
  <si>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</si>
  <si>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</si>
  <si>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</si>
  <si>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</si>
  <si>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</si>
  <si>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</si>
  <si>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</si>
  <si>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</si>
  <si>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</si>
  <si>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</si>
  <si>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</si>
  <si>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</si>
  <si>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</si>
  <si>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</si>
  <si>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</si>
  <si>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</si>
  <si>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</si>
  <si>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</si>
  <si>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</si>
  <si>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</si>
  <si>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</si>
  <si>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</si>
  <si>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</si>
  <si>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</si>
  <si>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</si>
  <si>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</si>
  <si>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</si>
  <si>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</si>
  <si>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</si>
  <si>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</si>
  <si>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</si>
  <si>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</si>
  <si>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</si>
  <si>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</si>
  <si>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</si>
  <si>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</si>
  <si>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</si>
  <si>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</si>
  <si>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</si>
  <si>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</si>
  <si>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</si>
  <si>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</si>
  <si>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</si>
  <si>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</si>
  <si>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</si>
  <si>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</si>
  <si>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</si>
  <si>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</si>
  <si>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</si>
  <si>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</si>
  <si>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</si>
  <si>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</si>
  <si>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</si>
  <si>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</si>
  <si>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</si>
  <si>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</si>
  <si>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</si>
  <si>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</si>
  <si>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</si>
  <si>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</si>
  <si>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</si>
  <si>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</si>
  <si>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</si>
  <si>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</si>
  <si>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</si>
  <si>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</si>
  <si>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</si>
  <si>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</si>
  <si>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</si>
  <si>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</si>
  <si>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</si>
  <si>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</si>
  <si>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</si>
  <si>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</si>
  <si>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</si>
  <si>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</si>
  <si>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</si>
  <si>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</si>
  <si>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</si>
  <si>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</si>
  <si>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</si>
  <si>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</si>
  <si>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</si>
  <si>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</si>
  <si>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</si>
  <si>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</si>
  <si>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</si>
  <si>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</si>
  <si>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</si>
  <si>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</si>
  <si>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</si>
  <si>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</si>
  <si>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</si>
  <si>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</si>
  <si>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</si>
  <si>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</si>
  <si>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</si>
  <si>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</si>
  <si>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</si>
  <si>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</si>
  <si>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</si>
  <si>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</si>
  <si>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</si>
  <si>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</si>
  <si>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</si>
  <si>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</si>
  <si>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</si>
  <si>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</si>
  <si>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</si>
  <si>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</si>
  <si>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</si>
  <si>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</si>
  <si>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</si>
  <si>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</si>
  <si>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</si>
  <si>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</si>
  <si>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</si>
  <si>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</si>
  <si>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</si>
  <si>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</si>
  <si>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</si>
  <si>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</si>
  <si>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</si>
  <si>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</si>
  <si>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</si>
  <si>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</si>
  <si>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</si>
  <si>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</si>
  <si>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</si>
  <si>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</si>
  <si>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</si>
  <si>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</si>
  <si>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</si>
  <si>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</si>
  <si>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</si>
  <si>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</si>
  <si>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</si>
  <si>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</si>
  <si>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</si>
  <si>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</si>
  <si>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</si>
  <si>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</si>
  <si>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</si>
  <si>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</si>
  <si>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</si>
  <si>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</si>
  <si>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</si>
  <si>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</si>
  <si>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</si>
  <si>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</si>
  <si>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</si>
  <si>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</si>
  <si>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</si>
  <si>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</si>
  <si>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</si>
  <si>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</si>
  <si>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</si>
  <si>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</si>
  <si>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</si>
  <si>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</si>
  <si>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</si>
  <si>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</si>
  <si>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</si>
  <si>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</si>
  <si>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</si>
  <si>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</si>
  <si>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</si>
  <si>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</si>
  <si>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</si>
  <si>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</si>
  <si>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</si>
  <si>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</si>
  <si>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</si>
  <si>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</si>
  <si>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</si>
  <si>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</si>
  <si>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</si>
  <si>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</si>
  <si>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</si>
  <si>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</si>
  <si>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</si>
  <si>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</si>
  <si>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</si>
  <si>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</si>
  <si>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</si>
  <si>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</si>
  <si>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</si>
  <si>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</si>
  <si>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</si>
  <si>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</si>
  <si>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</si>
  <si>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</si>
  <si>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</si>
  <si>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</si>
  <si>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</si>
  <si>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</si>
  <si>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</si>
  <si>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</si>
  <si>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</si>
  <si>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</si>
  <si>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</si>
  <si>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</si>
  <si>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</si>
  <si>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</si>
  <si>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</si>
  <si>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</si>
  <si>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</si>
  <si>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</si>
  <si>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</si>
  <si>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</si>
  <si>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</si>
  <si>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</si>
  <si>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</si>
  <si>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</si>
  <si>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</si>
  <si>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</si>
  <si>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</si>
  <si>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</si>
  <si>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</si>
  <si>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</si>
  <si>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</si>
  <si>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</si>
  <si>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</si>
  <si>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</si>
  <si>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</si>
  <si>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</si>
  <si>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</si>
  <si>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</si>
  <si>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</si>
  <si>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</si>
  <si>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</si>
  <si>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</si>
  <si>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</si>
  <si>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</si>
  <si>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</si>
  <si>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</si>
  <si>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</si>
  <si>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</si>
  <si>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</si>
  <si>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</si>
  <si>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</si>
  <si>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</si>
  <si>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</si>
  <si>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</si>
  <si>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</si>
  <si>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</si>
  <si>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</si>
  <si>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</si>
  <si>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</si>
  <si>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</si>
  <si>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</si>
  <si>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</si>
  <si>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</si>
  <si>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</si>
  <si>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</si>
  <si>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</si>
  <si>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</si>
  <si>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</si>
  <si>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</si>
  <si>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</si>
  <si>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</si>
  <si>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</si>
  <si>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</si>
  <si>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</si>
  <si>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</si>
  <si>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</si>
  <si>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</si>
  <si>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</si>
  <si>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</si>
  <si>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</si>
  <si>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</si>
  <si>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</si>
  <si>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</si>
  <si>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</si>
  <si>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</si>
  <si>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</si>
  <si>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</si>
  <si>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</si>
  <si>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</si>
  <si>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</si>
  <si>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</si>
  <si>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</si>
  <si>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</si>
  <si>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</si>
  <si>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</si>
  <si>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</si>
  <si>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</si>
  <si>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</si>
  <si>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</si>
  <si>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</si>
  <si>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</si>
  <si>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</si>
  <si>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</si>
  <si>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</si>
  <si>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</si>
  <si>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</si>
  <si>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</si>
  <si>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</si>
  <si>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</si>
  <si>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</si>
  <si>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</si>
  <si>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</si>
  <si>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</si>
  <si>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</si>
  <si>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</si>
  <si>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</si>
  <si>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</si>
  <si>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</si>
  <si>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</si>
  <si>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</si>
  <si>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</si>
  <si>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</si>
  <si>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</si>
  <si>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</si>
  <si>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</si>
  <si>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</si>
  <si>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</si>
  <si>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</si>
  <si>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</si>
  <si>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</si>
  <si>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</si>
  <si>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</si>
  <si>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</si>
  <si>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</si>
  <si>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</si>
  <si>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</si>
  <si>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</si>
  <si>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</si>
  <si>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</si>
  <si>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</si>
  <si>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</si>
  <si>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</si>
  <si>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</si>
  <si>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</si>
  <si>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</si>
  <si>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</si>
  <si>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</si>
  <si>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</si>
  <si>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</si>
  <si>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</si>
  <si>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</si>
  <si>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</si>
  <si>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</si>
  <si>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</si>
  <si>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</si>
  <si>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</si>
  <si>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</si>
  <si>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</si>
  <si>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</si>
  <si>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</si>
  <si>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</si>
  <si>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</si>
  <si>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</si>
  <si>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</si>
  <si>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</si>
  <si>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</si>
  <si>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</si>
  <si>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</si>
  <si>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</si>
  <si>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</si>
  <si>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</si>
  <si>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</si>
  <si>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</si>
  <si>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</si>
  <si>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</si>
  <si>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</si>
  <si>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</si>
  <si>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</si>
  <si>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</si>
  <si>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</si>
  <si>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</si>
  <si>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</si>
  <si>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</si>
  <si>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</si>
  <si>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</si>
  <si>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</si>
  <si>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</si>
  <si>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</si>
  <si>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</si>
  <si>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</si>
  <si>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</si>
  <si>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</si>
  <si>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</si>
  <si>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</si>
  <si>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</si>
  <si>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</si>
  <si>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</si>
  <si>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</si>
  <si>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</si>
  <si>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</si>
  <si>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</si>
  <si>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</si>
  <si>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</si>
  <si>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</si>
  <si>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</si>
  <si>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</si>
  <si>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</si>
  <si>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</si>
  <si>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</si>
  <si>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</si>
  <si>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</si>
  <si>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</si>
  <si>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</si>
  <si>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</si>
  <si>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</si>
  <si>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</si>
  <si>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</si>
  <si>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</si>
  <si>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</si>
  <si>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</si>
  <si>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</si>
  <si>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</si>
  <si>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</si>
  <si>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</si>
  <si>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</si>
  <si>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</si>
  <si>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</si>
  <si>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</si>
  <si>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</si>
  <si>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</si>
  <si>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</si>
  <si>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</si>
  <si>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</si>
  <si>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</si>
  <si>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</si>
  <si>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</si>
  <si>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</si>
  <si>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</si>
  <si>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</si>
  <si>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</si>
  <si>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</si>
  <si>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</si>
  <si>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</si>
  <si>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</si>
  <si>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</si>
  <si>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</si>
  <si>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</si>
  <si>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</si>
  <si>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</si>
  <si>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</si>
  <si>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</si>
  <si>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</si>
  <si>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</si>
  <si>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</si>
  <si>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</si>
  <si>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</si>
  <si>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</si>
  <si>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</si>
  <si>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</si>
  <si>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</si>
  <si>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</si>
  <si>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</si>
  <si>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</si>
  <si>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</si>
  <si>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</si>
  <si>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</si>
  <si>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</si>
  <si>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</si>
  <si>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</si>
  <si>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</si>
  <si>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</si>
  <si>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</si>
  <si>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</si>
  <si>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</si>
  <si>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</si>
  <si>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</si>
  <si>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</si>
  <si>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</si>
  <si>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</si>
  <si>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</si>
  <si>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</si>
  <si>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</si>
  <si>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</si>
  <si>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</si>
  <si>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</si>
  <si>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</si>
  <si>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</si>
  <si>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</si>
  <si>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</si>
  <si>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</si>
  <si>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</si>
  <si>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</si>
  <si>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</si>
  <si>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</si>
  <si>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</si>
  <si>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</si>
  <si>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</si>
  <si>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</si>
  <si>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</si>
  <si>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</si>
  <si>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</si>
  <si>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</si>
  <si>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</si>
  <si>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</si>
  <si>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</si>
  <si>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</si>
  <si>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</si>
  <si>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</si>
  <si>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</si>
  <si>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</si>
  <si>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</si>
  <si>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</si>
  <si>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</si>
  <si>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</si>
  <si>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</si>
  <si>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</si>
  <si>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</si>
  <si>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</si>
  <si>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</si>
  <si>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</si>
  <si>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</si>
  <si>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</si>
  <si>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</si>
  <si>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</si>
  <si>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</si>
  <si>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</si>
  <si>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</si>
  <si>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</si>
  <si>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</si>
  <si>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</si>
  <si>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</si>
  <si>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</si>
  <si>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</si>
  <si>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</si>
  <si>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</si>
  <si>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</si>
  <si>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</si>
  <si>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</si>
  <si>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</si>
  <si>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</si>
  <si>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</si>
  <si>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</si>
  <si>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</si>
  <si>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</si>
  <si>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</si>
  <si>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</si>
  <si>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</si>
  <si>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</si>
  <si>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</si>
  <si>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</si>
  <si>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</si>
  <si>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</si>
  <si>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</si>
  <si>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</si>
  <si>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</si>
  <si>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</si>
  <si>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</si>
  <si>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</si>
  <si>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</si>
  <si>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</si>
  <si>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</si>
  <si>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</si>
  <si>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</si>
  <si>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</si>
  <si>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</si>
  <si>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</si>
  <si>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</si>
  <si>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</si>
  <si>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</si>
  <si>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</si>
  <si>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</si>
  <si>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</si>
  <si>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</si>
  <si>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</si>
  <si>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</si>
  <si>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</si>
  <si>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</si>
  <si>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</si>
  <si>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</si>
  <si>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</si>
  <si>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</si>
  <si>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</si>
  <si>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</si>
  <si>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</si>
  <si>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</si>
  <si>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</si>
  <si>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</si>
  <si>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</si>
  <si>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</si>
  <si>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</si>
  <si>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</si>
  <si>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</si>
  <si>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</si>
  <si>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</si>
  <si>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</si>
  <si>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</si>
  <si>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</si>
  <si>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</si>
  <si>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</si>
  <si>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</si>
  <si>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</si>
  <si>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</si>
  <si>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</si>
  <si>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</si>
  <si>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</si>
  <si>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</si>
  <si>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</si>
  <si>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</si>
  <si>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</si>
  <si>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</si>
  <si>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</si>
  <si>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</si>
  <si>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</si>
  <si>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</si>
  <si>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</si>
  <si>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</si>
  <si>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</si>
  <si>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</si>
  <si>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</si>
  <si>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</si>
  <si>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</si>
  <si>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</si>
  <si>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</si>
  <si>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</si>
  <si>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</si>
  <si>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</si>
  <si>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</si>
  <si>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</si>
  <si>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</si>
  <si>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</si>
  <si>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</si>
  <si>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</si>
  <si>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</si>
  <si>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</si>
  <si>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</si>
  <si>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</si>
  <si>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</si>
  <si>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</si>
  <si>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</si>
  <si>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</si>
  <si>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</si>
  <si>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</si>
  <si>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</si>
  <si>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</si>
  <si>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</si>
  <si>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</si>
  <si>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</si>
  <si>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</si>
  <si>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</si>
  <si>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</si>
  <si>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</si>
  <si>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</si>
  <si>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</si>
  <si>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</si>
  <si>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</si>
  <si>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</si>
  <si>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</si>
  <si>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</si>
  <si>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</si>
  <si>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</si>
  <si>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</si>
  <si>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</si>
  <si>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</si>
  <si>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</si>
  <si>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</si>
  <si>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</si>
  <si>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</si>
  <si>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</si>
  <si>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</si>
  <si>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</si>
  <si>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</si>
  <si>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</si>
  <si>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</si>
  <si>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</si>
  <si>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</si>
  <si>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</si>
  <si>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</si>
  <si>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</si>
  <si>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</si>
  <si>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</si>
  <si>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</si>
  <si>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</si>
  <si>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</si>
  <si>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</si>
  <si>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</si>
  <si>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</si>
  <si>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</si>
  <si>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</si>
  <si>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</si>
  <si>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</si>
  <si>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</si>
  <si>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</si>
  <si>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</si>
  <si>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</si>
  <si>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</si>
  <si>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</si>
  <si>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</si>
  <si>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</si>
  <si>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</si>
  <si>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</si>
  <si>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</si>
  <si>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</si>
  <si>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</si>
  <si>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</si>
  <si>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</si>
  <si>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</si>
  <si>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</si>
  <si>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</si>
  <si>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</si>
  <si>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</si>
  <si>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</si>
  <si>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</si>
  <si>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</si>
  <si>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</si>
  <si>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</si>
  <si>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</si>
  <si>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</si>
  <si>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</si>
  <si>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</si>
  <si>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</si>
  <si>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</si>
  <si>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</si>
  <si>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</si>
  <si>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</si>
  <si>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</si>
  <si>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</si>
  <si>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</si>
  <si>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</si>
  <si>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</si>
  <si>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</si>
  <si>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</si>
  <si>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</si>
  <si>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</si>
  <si>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</si>
  <si>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</si>
  <si>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</si>
  <si>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</si>
  <si>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</si>
  <si>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</si>
  <si>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</si>
  <si>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</si>
  <si>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</si>
  <si>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</si>
  <si>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</si>
  <si>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</si>
  <si>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</si>
  <si>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</si>
  <si>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</si>
  <si>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</si>
  <si>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</si>
  <si>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</si>
  <si>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</si>
  <si>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</si>
  <si>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</si>
  <si>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</si>
  <si>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</si>
  <si>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</si>
  <si>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</si>
  <si>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</si>
  <si>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</si>
  <si>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</si>
  <si>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</si>
  <si>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</si>
  <si>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</si>
  <si>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</si>
  <si>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</si>
  <si>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</si>
  <si>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</si>
  <si>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</si>
  <si>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</si>
  <si>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</si>
  <si>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</si>
  <si>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</si>
  <si>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</si>
  <si>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</si>
  <si>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</si>
  <si>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</si>
  <si>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</si>
  <si>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</si>
  <si>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</si>
  <si>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</si>
  <si>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</si>
  <si>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</si>
  <si>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</si>
  <si>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</si>
  <si>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</si>
  <si>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</si>
  <si>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</si>
  <si>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</si>
  <si>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</si>
  <si>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</si>
  <si>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</si>
  <si>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</si>
  <si>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</si>
  <si>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</si>
  <si>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</si>
  <si>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</si>
  <si>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</si>
  <si>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</si>
  <si>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</si>
  <si>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</si>
  <si>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</si>
  <si>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</si>
  <si>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</si>
  <si>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</si>
  <si>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</si>
  <si>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</si>
  <si>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</si>
  <si>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</si>
  <si>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</si>
  <si>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</si>
  <si>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</si>
  <si>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</si>
  <si>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</si>
  <si>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</si>
  <si>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</si>
  <si>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</si>
  <si>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</si>
  <si>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</si>
  <si>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</si>
  <si>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</si>
  <si>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</si>
  <si>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</si>
  <si>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</si>
  <si>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</si>
  <si>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</si>
  <si>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</si>
  <si>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</si>
  <si>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</si>
  <si>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</si>
  <si>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</si>
  <si>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</si>
  <si>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</si>
  <si>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</si>
  <si>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</si>
  <si>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</si>
  <si>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</si>
  <si>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</si>
  <si>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</si>
  <si>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</si>
  <si>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</si>
  <si>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</si>
  <si>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</si>
  <si>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</si>
  <si>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</si>
  <si>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</si>
  <si>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</si>
  <si>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</si>
  <si>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</si>
  <si>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</si>
  <si>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</si>
  <si>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</si>
  <si>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</si>
  <si>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</si>
  <si>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</si>
  <si>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</si>
  <si>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</si>
  <si>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</si>
  <si>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</si>
  <si>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</si>
  <si>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</si>
  <si>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</si>
  <si>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</si>
  <si>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</si>
  <si>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</si>
  <si>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</si>
  <si>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</si>
  <si>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</si>
  <si>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</si>
  <si>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</si>
  <si>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</si>
  <si>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</si>
  <si>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</si>
  <si>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</si>
  <si>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</si>
  <si>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</si>
  <si>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</si>
  <si>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</si>
  <si>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</si>
  <si>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</si>
  <si>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</si>
  <si>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</si>
  <si>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</si>
  <si>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</si>
  <si>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</si>
  <si>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</si>
  <si>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</si>
  <si>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</si>
  <si>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</si>
  <si>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</si>
  <si>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</si>
  <si>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</si>
  <si>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</si>
  <si>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</si>
  <si>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</si>
  <si>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</si>
  <si>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</si>
  <si>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</si>
  <si>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</si>
  <si>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</si>
  <si>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</si>
  <si>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</si>
  <si>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</si>
  <si>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</si>
  <si>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</si>
  <si>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</si>
  <si>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</si>
  <si>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</si>
  <si>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</si>
  <si>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</si>
  <si>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</si>
  <si>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</si>
  <si>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</si>
  <si>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</si>
  <si>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</si>
  <si>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</si>
  <si>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</si>
  <si>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</si>
  <si>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</si>
  <si>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</si>
  <si>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</si>
  <si>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</si>
  <si>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</si>
  <si>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</si>
  <si>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</si>
  <si>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</si>
  <si>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</si>
  <si>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</si>
  <si>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</si>
  <si>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</si>
  <si>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</si>
  <si>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</si>
  <si>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</si>
  <si>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</si>
  <si>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</si>
  <si>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</si>
  <si>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</si>
  <si>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</si>
  <si>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</si>
  <si>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</si>
  <si>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</si>
  <si>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</si>
  <si>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</si>
  <si>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</si>
  <si>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</si>
  <si>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</si>
  <si>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</si>
  <si>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</si>
  <si>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</si>
  <si>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</si>
  <si>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</si>
  <si>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</si>
  <si>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</si>
  <si>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</si>
  <si>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</si>
  <si>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</si>
  <si>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</si>
  <si>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</si>
  <si>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</si>
  <si>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</si>
  <si>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</si>
  <si>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</si>
  <si>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</si>
  <si>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</si>
  <si>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</si>
  <si>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</si>
  <si>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</si>
  <si>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</si>
  <si>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</si>
  <si>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</si>
  <si>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</si>
  <si>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</si>
  <si>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</si>
  <si>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</si>
  <si>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</si>
  <si>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</si>
  <si>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</si>
  <si>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</si>
  <si>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</si>
  <si>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</si>
  <si>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</si>
  <si>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</si>
  <si>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</si>
  <si>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</si>
  <si>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</si>
  <si>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</si>
  <si>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</si>
  <si>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</si>
  <si>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</si>
  <si>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</si>
  <si>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</si>
  <si>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</si>
  <si>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</si>
  <si>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</si>
  <si>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</si>
  <si>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</si>
  <si>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</si>
  <si>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</si>
  <si>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</si>
  <si>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</si>
  <si>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</si>
  <si>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</si>
  <si>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</si>
  <si>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</si>
  <si>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</si>
  <si>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</si>
  <si>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</si>
  <si>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</si>
  <si>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</si>
  <si>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</si>
  <si>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</si>
  <si>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</si>
  <si>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</si>
  <si>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</si>
  <si>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</si>
  <si>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</si>
  <si>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</si>
  <si>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</si>
  <si>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</si>
  <si>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</si>
  <si>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</si>
  <si>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</si>
  <si>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</si>
  <si>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</si>
  <si>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</si>
  <si>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</si>
  <si>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</si>
  <si>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</si>
  <si>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</si>
  <si>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</si>
  <si>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</si>
  <si>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</si>
  <si>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</si>
  <si>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</si>
  <si>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</si>
  <si>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</si>
  <si>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</si>
  <si>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</si>
  <si>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</si>
  <si>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</si>
  <si>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</si>
  <si>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</si>
  <si>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</si>
  <si>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</si>
  <si>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</si>
  <si>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</si>
  <si>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</si>
  <si>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</si>
  <si>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</si>
  <si>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</si>
  <si>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</si>
  <si>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</si>
  <si>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</si>
  <si>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</si>
  <si>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</si>
  <si>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</si>
  <si>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</si>
  <si>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</si>
  <si>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</si>
  <si>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</si>
  <si>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</si>
  <si>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</si>
  <si>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</si>
  <si>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</si>
  <si>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</si>
  <si>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</si>
  <si>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</si>
  <si>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</si>
  <si>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</si>
  <si>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</si>
  <si>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</si>
  <si>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</si>
  <si>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</si>
  <si>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</si>
  <si>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</si>
  <si>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</si>
  <si>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</si>
  <si>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</si>
  <si>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</si>
  <si>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</si>
  <si>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</si>
  <si>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</si>
  <si>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</si>
  <si>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</si>
  <si>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</si>
  <si>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</si>
  <si>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</si>
  <si>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</si>
  <si>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</si>
  <si>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</si>
  <si>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</si>
  <si>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</si>
  <si>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</si>
  <si>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</si>
  <si>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</si>
  <si>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</si>
  <si>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</si>
  <si>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</si>
  <si>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</si>
  <si>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</si>
  <si>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</si>
  <si>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</si>
  <si>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</si>
  <si>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</si>
  <si>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</si>
  <si>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</si>
  <si>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</si>
  <si>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</si>
  <si>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</si>
  <si>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</si>
  <si>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</si>
  <si>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</si>
  <si>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</si>
  <si>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</si>
  <si>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</si>
  <si>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</si>
  <si>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</si>
  <si>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</si>
  <si>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</si>
  <si>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</si>
  <si>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</si>
  <si>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</si>
  <si>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</si>
  <si>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</si>
  <si>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</si>
  <si>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</si>
  <si>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</si>
  <si>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</si>
  <si>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</si>
  <si>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</si>
  <si>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</si>
  <si>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</si>
  <si>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</si>
  <si>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</si>
  <si>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</si>
  <si>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</si>
  <si>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</si>
  <si>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</si>
  <si>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</si>
  <si>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</si>
  <si>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</si>
  <si>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</si>
  <si>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</si>
  <si>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</si>
  <si>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</si>
  <si>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</si>
  <si>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</si>
  <si>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</si>
  <si>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</si>
  <si>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</si>
  <si>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</si>
  <si>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</si>
  <si>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</si>
  <si>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</si>
  <si>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</si>
  <si>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</si>
  <si>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</si>
  <si>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</si>
  <si>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</si>
  <si>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</si>
  <si>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</si>
  <si>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</si>
  <si>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</si>
  <si>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</si>
  <si>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</si>
  <si>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</si>
  <si>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</si>
  <si>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</si>
  <si>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</si>
  <si>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</si>
  <si>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</si>
  <si>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</si>
  <si>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</si>
  <si>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</si>
  <si>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</si>
  <si>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</si>
  <si>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</si>
  <si>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</si>
  <si>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</si>
  <si>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</si>
  <si>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</si>
  <si>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</si>
  <si>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</si>
  <si>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</si>
  <si>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</si>
  <si>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</si>
  <si>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</si>
  <si>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</si>
  <si>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</si>
  <si>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</si>
  <si>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</si>
  <si>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</si>
  <si>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</si>
  <si>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</si>
  <si>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</si>
  <si>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</si>
  <si>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</si>
  <si>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</si>
  <si>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</si>
  <si>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</si>
  <si>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</si>
  <si>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</si>
  <si>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</si>
  <si>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</si>
  <si>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</si>
  <si>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</si>
  <si>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</si>
  <si>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</si>
  <si>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</si>
  <si>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</si>
  <si>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</si>
  <si>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</si>
  <si>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</si>
  <si>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</si>
  <si>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</si>
  <si>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</si>
  <si>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</si>
  <si>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</si>
  <si>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</si>
  <si>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</si>
  <si>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</si>
  <si>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</si>
  <si>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</si>
  <si>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</si>
  <si>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</si>
  <si>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</si>
  <si>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</si>
  <si>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</si>
  <si>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</si>
  <si>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</si>
  <si>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</si>
  <si>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</si>
  <si>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</si>
  <si>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</si>
  <si>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</si>
  <si>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</si>
  <si>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</si>
  <si>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</si>
  <si>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</si>
  <si>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</si>
  <si>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</si>
  <si>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</si>
  <si>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</si>
  <si>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</si>
  <si>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</si>
  <si>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</si>
  <si>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</si>
  <si>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</si>
  <si>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</si>
  <si>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</si>
  <si>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</si>
  <si>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</si>
  <si>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</si>
  <si>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</si>
  <si>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</si>
  <si>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</si>
  <si>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</si>
  <si>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</si>
  <si>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</si>
  <si>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</si>
  <si>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</si>
  <si>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</si>
  <si>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</si>
  <si>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</si>
  <si>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</si>
  <si>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</si>
  <si>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</si>
  <si>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</si>
  <si>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</si>
  <si>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</si>
  <si>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</si>
  <si>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</si>
  <si>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</si>
  <si>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</si>
  <si>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</si>
  <si>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</si>
  <si>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</si>
  <si>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</si>
  <si>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</si>
  <si>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</si>
  <si>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</si>
  <si>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</si>
  <si>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</si>
  <si>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</si>
  <si>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</si>
  <si>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</si>
  <si>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</si>
  <si>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</si>
  <si>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</si>
  <si>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</si>
  <si>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</si>
  <si>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</si>
  <si>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</si>
  <si>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</si>
  <si>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</si>
  <si>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</si>
  <si>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</si>
  <si>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</si>
  <si>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</si>
  <si>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</si>
  <si>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</si>
  <si>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</si>
  <si>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</si>
  <si>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</si>
  <si>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</si>
  <si>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</si>
  <si>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</si>
  <si>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</si>
  <si>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</si>
  <si>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</si>
  <si>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</si>
  <si>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</si>
  <si>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</si>
  <si>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</si>
  <si>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</si>
  <si>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</si>
  <si>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</si>
  <si>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</si>
  <si>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</si>
  <si>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</si>
  <si>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</si>
  <si>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</si>
  <si>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</si>
  <si>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</si>
  <si>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</si>
  <si>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</si>
  <si>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</si>
  <si>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</si>
  <si>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</si>
  <si>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</si>
  <si>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</si>
  <si>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</si>
  <si>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</si>
  <si>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</si>
  <si>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</si>
  <si>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</si>
  <si>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</si>
  <si>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</si>
  <si>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</si>
  <si>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</si>
  <si>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</si>
  <si>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</si>
  <si>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</si>
  <si>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</si>
  <si>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</si>
  <si>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</si>
  <si>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</si>
  <si>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</si>
  <si>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</si>
  <si>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</si>
  <si>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</si>
  <si>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</si>
  <si>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</si>
  <si>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</si>
  <si>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</si>
  <si>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</si>
  <si>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</si>
  <si>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</si>
  <si>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</si>
  <si>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</si>
  <si>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</si>
  <si>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</si>
  <si>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</si>
  <si>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</si>
  <si>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</si>
  <si>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</si>
  <si>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</si>
  <si>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</si>
  <si>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</si>
  <si>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</si>
  <si>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</si>
  <si>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</si>
  <si>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</si>
  <si>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</si>
  <si>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</si>
  <si>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</si>
  <si>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</si>
  <si>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</si>
  <si>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</si>
  <si>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</si>
  <si>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</si>
  <si>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</si>
  <si>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</si>
  <si>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</si>
  <si>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</si>
  <si>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</si>
  <si>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</si>
  <si>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</si>
  <si>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</si>
  <si>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</si>
  <si>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</si>
  <si>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</si>
  <si>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</si>
  <si>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</si>
  <si>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</si>
  <si>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</si>
  <si>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</si>
  <si>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</si>
  <si>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</si>
  <si>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</si>
  <si>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</si>
  <si>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</si>
  <si>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</si>
  <si>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</si>
  <si>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</si>
  <si>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</si>
  <si>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</si>
  <si>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</si>
  <si>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</si>
  <si>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</si>
  <si>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</si>
  <si>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</si>
  <si>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</si>
  <si>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</si>
  <si>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</si>
  <si>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</si>
  <si>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</si>
  <si>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</si>
  <si>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</si>
  <si>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</si>
  <si>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</si>
  <si>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</si>
  <si>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</si>
  <si>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</si>
  <si>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</si>
  <si>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</si>
  <si>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</si>
  <si>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</si>
  <si>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</si>
  <si>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</si>
  <si>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</si>
  <si>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</si>
  <si>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</si>
  <si>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</si>
  <si>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</si>
  <si>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</si>
  <si>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</si>
  <si>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</si>
  <si>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</si>
  <si>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</si>
  <si>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</si>
  <si>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</si>
  <si>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</si>
  <si>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</si>
  <si>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</si>
  <si>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</si>
  <si>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</si>
  <si>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</si>
  <si>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</si>
  <si>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</si>
  <si>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</si>
  <si>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</si>
  <si>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</si>
  <si>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</si>
  <si>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</si>
  <si>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</si>
  <si>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</si>
  <si>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</si>
  <si>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</si>
  <si>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</si>
  <si>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</si>
  <si>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</si>
  <si>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</si>
  <si>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</si>
  <si>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</si>
  <si>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</si>
  <si>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</si>
  <si>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</si>
  <si>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</si>
  <si>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</si>
  <si>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</si>
  <si>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</si>
  <si>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</si>
  <si>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</si>
  <si>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</si>
  <si>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</si>
  <si>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</si>
  <si>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</si>
  <si>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</si>
  <si>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</si>
  <si>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</si>
  <si>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</si>
  <si>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</si>
  <si>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</si>
  <si>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</si>
  <si>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</si>
  <si>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</si>
  <si>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</si>
  <si>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</si>
  <si>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</si>
  <si>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</si>
  <si>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</si>
  <si>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</si>
  <si>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</si>
  <si>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</si>
  <si>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</si>
  <si>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</si>
  <si>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</si>
  <si>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</si>
  <si>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</si>
  <si>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</si>
  <si>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</si>
  <si>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</si>
  <si>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</si>
  <si>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</si>
  <si>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</si>
  <si>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</si>
  <si>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</si>
  <si>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</si>
  <si>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</si>
  <si>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</si>
  <si>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</si>
  <si>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</si>
  <si>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</si>
  <si>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</si>
  <si>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</si>
  <si>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</si>
  <si>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</si>
  <si>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</si>
  <si>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</si>
  <si>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</si>
  <si>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</si>
  <si>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</si>
  <si>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</si>
  <si>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</si>
  <si>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</si>
  <si>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</si>
  <si>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</si>
  <si>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</si>
  <si>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</si>
  <si>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</si>
  <si>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</si>
  <si>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</si>
  <si>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</si>
  <si>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</si>
  <si>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</si>
  <si>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</si>
  <si>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</si>
  <si>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</si>
  <si>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</si>
  <si>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</si>
  <si>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</si>
  <si>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</si>
  <si>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</si>
  <si>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</si>
  <si>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</si>
  <si>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</si>
  <si>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</si>
  <si>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</si>
  <si>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</si>
  <si>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</si>
  <si>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</si>
  <si>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</si>
  <si>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</si>
  <si>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</si>
  <si>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</si>
  <si>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</si>
  <si>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</si>
  <si>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</si>
  <si>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</si>
  <si>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</si>
  <si>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</si>
  <si>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</si>
  <si>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</si>
  <si>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</si>
  <si>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</si>
  <si>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</si>
  <si>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</si>
  <si>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</si>
  <si>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</si>
  <si>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</si>
  <si>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</si>
  <si>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</si>
  <si>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</si>
  <si>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</si>
  <si>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</si>
  <si>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</si>
  <si>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</si>
  <si>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</si>
  <si>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</si>
  <si>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</si>
  <si>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</si>
  <si>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</si>
  <si>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</si>
  <si>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</si>
  <si>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</si>
  <si>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</si>
  <si>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</si>
  <si>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</si>
  <si>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</si>
  <si>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</si>
  <si>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</si>
  <si>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</si>
  <si>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</si>
  <si>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</si>
  <si>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</si>
  <si>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</si>
  <si>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</si>
  <si>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</si>
  <si>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</si>
  <si>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</si>
  <si>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</si>
  <si>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</si>
  <si>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</si>
  <si>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</si>
  <si>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</si>
  <si>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</si>
  <si>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</si>
  <si>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</si>
  <si>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</si>
  <si>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</si>
  <si>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</si>
  <si>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</si>
  <si>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</si>
  <si>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</si>
  <si>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</si>
  <si>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</si>
  <si>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</si>
  <si>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</si>
  <si>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</si>
  <si>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</si>
  <si>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</si>
  <si>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</si>
  <si>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</si>
  <si>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</si>
  <si>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</si>
  <si>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</si>
  <si>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</si>
  <si>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</si>
  <si>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</si>
  <si>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</si>
  <si>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</si>
  <si>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</si>
  <si>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</si>
  <si>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</si>
  <si>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</si>
  <si>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</si>
  <si>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</si>
  <si>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</si>
  <si>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</si>
  <si>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</si>
  <si>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</si>
  <si>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</si>
  <si>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</si>
  <si>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</si>
  <si>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</si>
  <si>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</si>
  <si>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</si>
  <si>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</si>
  <si>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</si>
  <si>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</si>
  <si>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</si>
  <si>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</si>
  <si>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</si>
  <si>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</si>
  <si>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</si>
  <si>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</si>
  <si>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</si>
  <si>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</si>
  <si>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</si>
  <si>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</si>
  <si>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</si>
  <si>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</si>
  <si>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</si>
  <si>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</si>
  <si>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</si>
  <si>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</si>
  <si>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</si>
  <si>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</si>
  <si>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</si>
  <si>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</si>
  <si>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</si>
  <si>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</si>
  <si>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</si>
  <si>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</si>
  <si>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</si>
  <si>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</si>
  <si>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</si>
  <si>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</si>
  <si>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</si>
  <si>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</si>
  <si>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</si>
  <si>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</si>
  <si>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</si>
  <si>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</si>
  <si>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</si>
  <si>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</si>
  <si>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</si>
  <si>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</si>
  <si>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</si>
  <si>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</si>
  <si>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</si>
  <si>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</si>
  <si>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</si>
  <si>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</si>
  <si>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</si>
  <si>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</si>
  <si>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</si>
  <si>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</si>
  <si>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</si>
  <si>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</si>
  <si>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</si>
  <si>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</si>
  <si>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</si>
  <si>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</si>
  <si>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</si>
  <si>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</si>
  <si>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</si>
  <si>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</si>
  <si>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</si>
  <si>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</si>
  <si>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</si>
  <si>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</si>
  <si>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</si>
  <si>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</si>
  <si>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</si>
  <si>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</si>
  <si>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</si>
  <si>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</si>
  <si>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</si>
  <si>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</si>
  <si>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</si>
  <si>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</si>
  <si>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</si>
  <si>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</si>
  <si>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</si>
  <si>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</si>
  <si>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</si>
  <si>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</si>
  <si>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</si>
  <si>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</si>
  <si>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</si>
  <si>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</si>
  <si>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</si>
  <si>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</si>
  <si>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</si>
  <si>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</si>
  <si>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</si>
  <si>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</si>
  <si>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</si>
  <si>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</si>
  <si>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</si>
  <si>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</si>
  <si>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</si>
  <si>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</si>
  <si>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</si>
  <si>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</si>
  <si>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</si>
  <si>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</si>
  <si>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</si>
  <si>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</si>
  <si>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</si>
  <si>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</si>
  <si>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</si>
  <si>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</si>
  <si>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</si>
  <si>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</si>
  <si>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</si>
  <si>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</si>
  <si>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</si>
  <si>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</si>
  <si>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</si>
  <si>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</si>
  <si>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</si>
  <si>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</si>
  <si>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</si>
  <si>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</si>
  <si>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</si>
  <si>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</si>
  <si>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</si>
  <si>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</si>
  <si>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</si>
  <si>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</si>
  <si>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</si>
  <si>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</si>
  <si>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</si>
  <si>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</si>
  <si>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</si>
  <si>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</si>
  <si>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</si>
  <si>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</si>
  <si>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</si>
  <si>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</si>
  <si>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</si>
  <si>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</si>
  <si>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</si>
  <si>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</si>
  <si>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</si>
  <si>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</si>
  <si>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</si>
  <si>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</si>
  <si>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</si>
  <si>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</si>
  <si>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</si>
  <si>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</si>
  <si>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</si>
  <si>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</si>
  <si>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</si>
  <si>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</si>
  <si>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</si>
  <si>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</si>
  <si>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</si>
  <si>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</si>
  <si>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</si>
  <si>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</si>
  <si>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</si>
  <si>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</si>
  <si>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</si>
  <si>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</si>
  <si>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</si>
  <si>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</si>
  <si>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</si>
  <si>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</si>
  <si>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</si>
  <si>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</si>
  <si>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</si>
  <si>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</si>
  <si>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</si>
  <si>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</si>
  <si>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</si>
  <si>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</si>
  <si>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</si>
  <si>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</si>
  <si>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</si>
  <si>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</si>
  <si>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</si>
  <si>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</si>
  <si>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</si>
  <si>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</si>
  <si>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</si>
  <si>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</si>
  <si>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</si>
  <si>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</si>
  <si>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</si>
  <si>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</si>
  <si>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</si>
  <si>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</si>
  <si>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</si>
  <si>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</si>
  <si>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</si>
  <si>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</si>
  <si>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</si>
  <si>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</si>
  <si>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</si>
  <si>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</si>
  <si>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</si>
  <si>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</si>
  <si>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</si>
  <si>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</si>
  <si>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</si>
  <si>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</si>
  <si>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</si>
  <si>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</si>
  <si>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</si>
  <si>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</si>
  <si>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</si>
  <si>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</si>
  <si>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</si>
  <si>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</si>
  <si>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</si>
  <si>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</si>
  <si>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</si>
  <si>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</si>
  <si>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</si>
  <si>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</si>
  <si>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</si>
  <si>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</si>
  <si>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</si>
  <si>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</si>
  <si>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</si>
  <si>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</si>
  <si>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</si>
  <si>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</si>
  <si>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</si>
  <si>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</si>
  <si>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</si>
  <si>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</si>
  <si>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</si>
  <si>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</si>
  <si>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</si>
  <si>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</si>
  <si>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</si>
  <si>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</si>
  <si>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</si>
  <si>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</si>
  <si>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</si>
  <si>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</si>
  <si>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</si>
  <si>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</si>
  <si>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</si>
  <si>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</si>
  <si>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</si>
  <si>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</si>
  <si>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</si>
  <si>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</si>
  <si>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</si>
  <si>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</si>
  <si>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</si>
  <si>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</si>
  <si>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</si>
  <si>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</si>
  <si>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</si>
  <si>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</si>
  <si>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</si>
  <si>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</si>
  <si>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</si>
  <si>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</si>
  <si>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</si>
  <si>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</si>
  <si>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</si>
  <si>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</si>
  <si>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</si>
  <si>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</si>
  <si>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</si>
  <si>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</si>
  <si>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</si>
  <si>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</si>
  <si>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</si>
  <si>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</si>
  <si>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</si>
  <si>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</si>
  <si>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</si>
  <si>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</si>
  <si>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</si>
  <si>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</si>
  <si>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</si>
  <si>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</si>
  <si>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</si>
  <si>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</si>
  <si>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</si>
  <si>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</si>
  <si>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</si>
  <si>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</si>
  <si>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</si>
  <si>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</si>
  <si>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</si>
  <si>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</si>
  <si>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</si>
  <si>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</si>
  <si>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</si>
  <si>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</si>
  <si>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</si>
  <si>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</si>
  <si>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</si>
  <si>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</si>
  <si>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</si>
  <si>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</si>
  <si>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</si>
  <si>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</si>
  <si>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</si>
  <si>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</si>
  <si>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</si>
  <si>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</si>
  <si>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</si>
  <si>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</si>
  <si>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</si>
  <si>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</si>
  <si>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</si>
  <si>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</si>
  <si>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</si>
  <si>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</si>
  <si>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</si>
  <si>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</si>
  <si>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</si>
  <si>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</si>
  <si>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</si>
  <si>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</si>
  <si>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</si>
  <si>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</si>
  <si>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</si>
  <si>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</si>
  <si>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</si>
  <si>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</si>
  <si>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</si>
  <si>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</si>
  <si>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</si>
  <si>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</si>
  <si>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</si>
  <si>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</si>
  <si>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</si>
  <si>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</si>
  <si>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</si>
  <si>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</si>
  <si>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</si>
  <si>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</si>
  <si>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</si>
  <si>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</si>
  <si>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</si>
  <si>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</si>
  <si>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</si>
  <si>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</si>
  <si>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</si>
  <si>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</si>
  <si>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</si>
  <si>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</si>
  <si>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</si>
  <si>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</si>
  <si>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</si>
  <si>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</si>
  <si>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</si>
  <si>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</si>
  <si>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</si>
  <si>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</si>
  <si>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</si>
  <si>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</si>
  <si>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</si>
  <si>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</si>
  <si>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</si>
  <si>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</si>
  <si>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</si>
  <si>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</si>
  <si>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</si>
  <si>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</si>
  <si>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</si>
  <si>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</si>
  <si>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</si>
  <si>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</si>
  <si>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</si>
  <si>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</si>
  <si>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</si>
  <si>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</si>
  <si>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</si>
  <si>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</si>
  <si>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</si>
  <si>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</si>
  <si>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</si>
  <si>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</si>
  <si>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</si>
  <si>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</si>
  <si>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</si>
  <si>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</si>
  <si>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</si>
  <si>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</si>
  <si>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</si>
  <si>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</si>
  <si>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</si>
  <si>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</si>
  <si>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</si>
  <si>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</si>
  <si>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</si>
  <si>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</si>
  <si>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</si>
  <si>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</si>
  <si>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</si>
  <si>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</si>
  <si>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</si>
  <si>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</si>
  <si>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</si>
  <si>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</si>
  <si>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</si>
  <si>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</si>
  <si>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</si>
  <si>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</si>
  <si>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</si>
  <si>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</si>
  <si>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</si>
  <si>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</si>
  <si>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</si>
  <si>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</si>
  <si>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</si>
  <si>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</si>
  <si>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</si>
  <si>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</si>
  <si>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</si>
  <si>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</si>
  <si>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</si>
  <si>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</si>
  <si>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</si>
  <si>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</si>
  <si>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</si>
  <si>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</si>
  <si>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</si>
  <si>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</si>
  <si>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</si>
  <si>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</si>
  <si>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</si>
  <si>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</si>
  <si>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</si>
  <si>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</si>
  <si>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</si>
  <si>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</si>
  <si>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</si>
  <si>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</si>
  <si>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</si>
  <si>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</si>
  <si>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</si>
  <si>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</si>
  <si>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</si>
  <si>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</si>
  <si>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</si>
  <si>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</si>
  <si>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</si>
  <si>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</si>
  <si>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</si>
  <si>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</si>
  <si>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</si>
  <si>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</si>
  <si>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</si>
  <si>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</si>
  <si>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</si>
  <si>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</si>
  <si>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</si>
  <si>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</si>
  <si>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</si>
  <si>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</si>
  <si>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</si>
  <si>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</si>
  <si>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</si>
  <si>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</si>
  <si>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</si>
  <si>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</si>
  <si>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</si>
  <si>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</si>
  <si>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</si>
  <si>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</si>
  <si>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</si>
  <si>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</si>
  <si>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</si>
  <si>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</si>
  <si>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</si>
  <si>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</si>
  <si>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</si>
  <si>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</si>
  <si>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</si>
  <si>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</si>
  <si>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</si>
  <si>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</si>
  <si>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</si>
  <si>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</si>
  <si>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</si>
  <si>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</si>
  <si>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</si>
  <si>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</si>
  <si>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</si>
  <si>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</si>
  <si>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</si>
  <si>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</si>
  <si>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</si>
  <si>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</si>
  <si>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</si>
  <si>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</si>
  <si>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</si>
  <si>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</si>
  <si>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</si>
  <si>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</si>
  <si>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</si>
  <si>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</si>
  <si>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</si>
  <si>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</si>
  <si>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</si>
  <si>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</si>
  <si>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</si>
  <si>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</si>
  <si>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</si>
  <si>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</si>
  <si>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</si>
  <si>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</si>
  <si>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</si>
  <si>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</si>
  <si>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</si>
  <si>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</si>
  <si>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</si>
  <si>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</si>
  <si>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</si>
  <si>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</si>
  <si>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</si>
  <si>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</si>
  <si>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</si>
  <si>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</si>
  <si>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</si>
  <si>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</si>
  <si>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</si>
  <si>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</si>
  <si>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</si>
  <si>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</si>
  <si>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</si>
  <si>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</si>
  <si>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</si>
  <si>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</si>
  <si>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</si>
  <si>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</si>
  <si>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</si>
  <si>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</si>
  <si>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</si>
  <si>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</si>
  <si>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</si>
  <si>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</si>
  <si>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</si>
  <si>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</si>
  <si>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</si>
  <si>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</si>
  <si>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</si>
  <si>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</si>
  <si>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</si>
  <si>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</si>
  <si>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</si>
  <si>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</si>
  <si>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</si>
  <si>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</si>
  <si>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</si>
  <si>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</si>
  <si>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</si>
  <si>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</si>
  <si>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</si>
  <si>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</si>
  <si>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</si>
  <si>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</si>
  <si>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</si>
  <si>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</si>
  <si>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</si>
  <si>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</si>
  <si>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</si>
  <si>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</si>
  <si>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</si>
  <si>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</si>
  <si>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</si>
  <si>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</si>
  <si>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</si>
  <si>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</si>
  <si>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</si>
  <si>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</si>
  <si>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</si>
  <si>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</si>
  <si>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</si>
  <si>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</si>
  <si>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</si>
  <si>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</si>
  <si>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</si>
  <si>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</si>
  <si>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</si>
  <si>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</si>
  <si>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</si>
  <si>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</si>
  <si>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</si>
  <si>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</si>
  <si>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</si>
  <si>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</si>
  <si>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</si>
  <si>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</si>
  <si>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</si>
  <si>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</si>
  <si>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</si>
  <si>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</si>
  <si>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</si>
  <si>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</si>
  <si>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</si>
  <si>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</si>
  <si>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</si>
  <si>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</si>
  <si>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</si>
  <si>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</si>
  <si>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</si>
  <si>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</si>
  <si>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</si>
  <si>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</si>
  <si>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</si>
  <si>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</si>
  <si>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</si>
  <si>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</si>
  <si>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</si>
  <si>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</si>
  <si>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</si>
  <si>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</si>
  <si>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</si>
  <si>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</si>
  <si>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</si>
  <si>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</si>
  <si>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</si>
  <si>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</si>
  <si>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</si>
  <si>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</si>
  <si>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</si>
  <si>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</si>
  <si>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</si>
  <si>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</si>
  <si>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</si>
  <si>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</si>
  <si>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</si>
  <si>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</si>
  <si>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</si>
  <si>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</si>
  <si>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</si>
  <si>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</si>
  <si>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</si>
  <si>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</si>
  <si>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</si>
  <si>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</si>
  <si>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</si>
  <si>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</si>
  <si>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</si>
  <si>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</si>
  <si>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</si>
  <si>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</si>
  <si>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</si>
  <si>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</si>
  <si>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</si>
  <si>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</si>
  <si>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</si>
  <si>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</si>
  <si>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</si>
  <si>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</si>
  <si>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</si>
  <si>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</si>
  <si>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</si>
  <si>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</si>
  <si>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</si>
  <si>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</si>
  <si>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</si>
  <si>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</si>
  <si>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</si>
  <si>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</si>
  <si>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</si>
  <si>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</si>
  <si>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</si>
  <si>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</si>
  <si>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</si>
  <si>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</si>
  <si>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</si>
  <si>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</si>
  <si>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</si>
  <si>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</si>
  <si>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</si>
  <si>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</si>
  <si>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</si>
  <si>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</si>
  <si>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</si>
  <si>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</si>
  <si>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</si>
  <si>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</si>
  <si>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</si>
  <si>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</si>
  <si>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</si>
  <si>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</si>
  <si>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</si>
  <si>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</si>
  <si>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</si>
  <si>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</si>
  <si>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</si>
  <si>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</si>
  <si>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</si>
  <si>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</si>
  <si>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</si>
  <si>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</si>
  <si>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</si>
  <si>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</si>
  <si>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</si>
  <si>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</si>
  <si>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</si>
  <si>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</si>
  <si>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</si>
  <si>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</si>
  <si>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</si>
  <si>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</si>
  <si>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</si>
  <si>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</si>
  <si>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</si>
  <si>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</si>
  <si>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</si>
  <si>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</si>
  <si>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</si>
  <si>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</si>
  <si>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</si>
  <si>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</si>
  <si>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</si>
  <si>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</si>
  <si>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</si>
  <si>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</si>
  <si>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</si>
  <si>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</si>
  <si>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</si>
  <si>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</si>
  <si>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</si>
  <si>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</si>
  <si>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</si>
  <si>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</si>
  <si>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</si>
  <si>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</si>
  <si>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</si>
  <si>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</si>
  <si>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</si>
  <si>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</si>
  <si>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</si>
  <si>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</si>
  <si>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</si>
  <si>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</si>
  <si>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</si>
  <si>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</si>
  <si>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</si>
  <si>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</si>
  <si>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</si>
  <si>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</si>
  <si>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</si>
  <si>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</si>
  <si>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</si>
  <si>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</si>
  <si>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</si>
  <si>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</si>
  <si>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</si>
  <si>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</si>
  <si>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</si>
  <si>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</si>
  <si>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</si>
  <si>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</si>
  <si>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</si>
  <si>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</si>
  <si>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</si>
  <si>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</si>
  <si>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</si>
  <si>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</si>
  <si>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</si>
  <si>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</si>
  <si>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</si>
  <si>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</si>
  <si>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</si>
  <si>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</si>
  <si>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</si>
  <si>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</si>
  <si>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</si>
  <si>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</si>
  <si>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</si>
  <si>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</si>
  <si>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</si>
  <si>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</si>
  <si>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</si>
  <si>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</si>
  <si>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</si>
  <si>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</si>
  <si>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</si>
  <si>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</si>
  <si>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</si>
  <si>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</si>
  <si>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</si>
  <si>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</si>
  <si>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</si>
  <si>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</si>
  <si>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</si>
  <si>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</si>
  <si>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</si>
  <si>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</si>
  <si>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</si>
  <si>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</si>
  <si>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</si>
  <si>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</si>
  <si>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</si>
  <si>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</si>
  <si>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</si>
  <si>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</si>
  <si>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</si>
  <si>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</si>
  <si>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</si>
  <si>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</si>
  <si>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</si>
  <si>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</si>
  <si>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</si>
  <si>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</si>
  <si>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</si>
  <si>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</si>
  <si>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</si>
  <si>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</si>
  <si>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</si>
  <si>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</si>
  <si>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</si>
  <si>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</si>
  <si>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</si>
  <si>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</si>
  <si>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</si>
  <si>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</si>
  <si>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</si>
  <si>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</si>
  <si>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</si>
  <si>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</si>
  <si>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</si>
  <si>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</si>
  <si>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</si>
  <si>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</si>
  <si>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</si>
  <si>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</si>
  <si>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</si>
  <si>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</si>
  <si>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</si>
  <si>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</si>
  <si>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</si>
  <si>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</si>
  <si>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</si>
  <si>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</si>
  <si>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</si>
  <si>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</si>
  <si>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</si>
  <si>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</si>
  <si>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</si>
  <si>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</si>
  <si>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</si>
  <si>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</si>
  <si>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</si>
  <si>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</si>
  <si>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</si>
  <si>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</si>
  <si>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</si>
  <si>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</si>
  <si>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</si>
  <si>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</si>
  <si>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</si>
  <si>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</si>
  <si>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</si>
  <si>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</si>
  <si>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</si>
  <si>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</si>
  <si>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</si>
  <si>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</si>
  <si>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</si>
  <si>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</si>
  <si>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</si>
  <si>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</si>
  <si>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</si>
  <si>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</si>
  <si>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</si>
  <si>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</si>
  <si>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</si>
  <si>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</si>
  <si>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</si>
  <si>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</si>
  <si>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</si>
  <si>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</si>
  <si>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</si>
  <si>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</si>
  <si>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</si>
  <si>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</si>
  <si>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</si>
  <si>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</si>
  <si>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</si>
  <si>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</si>
  <si>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</si>
  <si>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</si>
  <si>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</si>
  <si>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</si>
  <si>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</si>
  <si>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</si>
  <si>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</si>
  <si>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</si>
  <si>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</si>
  <si>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</si>
  <si>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</si>
  <si>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</si>
  <si>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</si>
  <si>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</si>
  <si>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</si>
  <si>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</si>
  <si>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</si>
  <si>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</si>
  <si>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</si>
  <si>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</si>
  <si>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</si>
  <si>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</si>
  <si>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</si>
  <si>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</si>
  <si>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</si>
  <si>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</si>
  <si>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</si>
  <si>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</si>
  <si>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</si>
  <si>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</si>
  <si>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</si>
  <si>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</si>
  <si>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</si>
  <si>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</si>
  <si>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</si>
  <si>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</si>
  <si>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</si>
  <si>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</si>
  <si>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</si>
  <si>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</si>
  <si>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</si>
  <si>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</si>
  <si>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</si>
  <si>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</si>
  <si>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</si>
  <si>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</si>
  <si>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</si>
  <si>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</si>
  <si>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</si>
  <si>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</si>
  <si>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</si>
  <si>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</si>
  <si>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</si>
  <si>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</si>
  <si>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</si>
  <si>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</si>
  <si>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</si>
  <si>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</si>
  <si>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</si>
  <si>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</si>
  <si>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</si>
  <si>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</si>
  <si>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</si>
  <si>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</si>
  <si>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</si>
  <si>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</si>
  <si>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</si>
  <si>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</si>
  <si>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</si>
  <si>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</si>
  <si>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</si>
  <si>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</si>
  <si>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</si>
  <si>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</si>
  <si>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</si>
  <si>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</si>
  <si>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</si>
  <si>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</si>
  <si>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</si>
  <si>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</si>
  <si>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</si>
  <si>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</si>
  <si>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</si>
  <si>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</si>
  <si>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</si>
  <si>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</si>
  <si>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</si>
  <si>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</si>
  <si>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</si>
  <si>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</si>
  <si>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</si>
  <si>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</si>
  <si>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</si>
  <si>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</si>
  <si>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</si>
  <si>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</si>
  <si>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</si>
  <si>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</si>
  <si>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</si>
  <si>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</si>
  <si>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</si>
  <si>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</si>
  <si>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</si>
  <si>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</si>
  <si>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</si>
  <si>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</si>
  <si>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</si>
  <si>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</si>
  <si>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</si>
  <si>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</si>
  <si>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</si>
  <si>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</si>
  <si>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</si>
  <si>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</si>
  <si>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</si>
  <si>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</si>
  <si>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</si>
  <si>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</si>
  <si>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</si>
  <si>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</si>
  <si>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</si>
  <si>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</si>
  <si>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</si>
  <si>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</si>
  <si>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</si>
  <si>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</si>
  <si>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</si>
  <si>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</si>
  <si>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</si>
  <si>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</si>
  <si>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</si>
  <si>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</si>
  <si>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</si>
  <si>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</si>
  <si>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</si>
  <si>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</si>
  <si>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</si>
  <si>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</si>
  <si>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</si>
  <si>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</si>
  <si>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</si>
  <si>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</si>
  <si>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</si>
  <si>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</si>
  <si>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</si>
  <si>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</si>
  <si>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</si>
  <si>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</si>
  <si>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</si>
  <si>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</si>
  <si>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</si>
  <si>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</si>
  <si>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</si>
  <si>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</si>
  <si>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</si>
  <si>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</si>
  <si>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</si>
  <si>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</si>
  <si>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</si>
  <si>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</si>
  <si>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</si>
  <si>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</si>
  <si>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</si>
  <si>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</si>
  <si>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</si>
  <si>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</si>
  <si>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</si>
  <si>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</si>
  <si>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</si>
  <si>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</si>
  <si>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</si>
  <si>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</si>
  <si>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</si>
  <si>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</si>
  <si>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</si>
  <si>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</si>
  <si>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</si>
  <si>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</si>
  <si>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</si>
  <si>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</si>
  <si>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</si>
  <si>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</si>
  <si>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</si>
  <si>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</si>
  <si>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</si>
  <si>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</si>
  <si>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</si>
  <si>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</si>
  <si>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</si>
  <si>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</si>
  <si>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</si>
  <si>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</si>
  <si>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</si>
  <si>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</si>
  <si>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</si>
  <si>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</si>
  <si>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</si>
  <si>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</si>
  <si>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</si>
  <si>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</si>
  <si>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</si>
  <si>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</si>
  <si>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</si>
  <si>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</si>
  <si>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</si>
  <si>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</si>
  <si>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</si>
  <si>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</si>
  <si>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</si>
  <si>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</si>
  <si>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</si>
  <si>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</si>
  <si>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</si>
  <si>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</si>
  <si>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</si>
  <si>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</si>
  <si>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</si>
  <si>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</si>
  <si>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</si>
  <si>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</si>
  <si>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</si>
  <si>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</si>
  <si>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</si>
  <si>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</si>
  <si>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</si>
  <si>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</si>
  <si>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</si>
  <si>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</si>
  <si>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</si>
  <si>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</si>
  <si>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</si>
  <si>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</si>
  <si>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</si>
  <si>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</si>
  <si>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</si>
  <si>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</si>
  <si>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</si>
  <si>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</si>
  <si>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</si>
  <si>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</si>
  <si>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</si>
  <si>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</si>
  <si>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</si>
  <si>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</si>
  <si>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</si>
  <si>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</si>
  <si>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</si>
  <si>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</si>
  <si>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</si>
  <si>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</si>
  <si>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</si>
  <si>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</si>
  <si>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</si>
  <si>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</si>
  <si>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</si>
  <si>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</si>
  <si>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</si>
  <si>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</si>
  <si>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</si>
  <si>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</si>
  <si>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</si>
  <si>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</si>
  <si>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</si>
  <si>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</si>
  <si>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</si>
  <si>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</si>
  <si>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</si>
  <si>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</si>
  <si>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</si>
  <si>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</si>
  <si>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</si>
  <si>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</si>
  <si>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</si>
  <si>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</si>
  <si>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</si>
  <si>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</si>
  <si>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</si>
  <si>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</si>
  <si>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</si>
  <si>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</si>
  <si>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</si>
  <si>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</si>
  <si>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</si>
  <si>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</si>
  <si>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</si>
  <si>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</si>
  <si>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</si>
  <si>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</si>
  <si>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</si>
  <si>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</si>
  <si>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</si>
  <si>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</si>
  <si>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</si>
  <si>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</si>
  <si>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</si>
  <si>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</si>
  <si>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</si>
  <si>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</si>
  <si>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</si>
  <si>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</si>
  <si>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</si>
  <si>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</si>
  <si>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</si>
  <si>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</si>
  <si>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</si>
  <si>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</si>
  <si>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</si>
  <si>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</si>
  <si>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</si>
  <si>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</si>
  <si>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</si>
  <si>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</si>
  <si>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</si>
  <si>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</si>
  <si>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</si>
  <si>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</si>
  <si>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</si>
  <si>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</si>
  <si>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</si>
  <si>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</si>
  <si>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</si>
  <si>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</si>
  <si>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</si>
  <si>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</si>
  <si>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</si>
  <si>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</si>
  <si>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</si>
  <si>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</si>
  <si>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</si>
  <si>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</si>
  <si>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</si>
  <si>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</si>
  <si>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</si>
  <si>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</si>
  <si>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</si>
  <si>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</si>
  <si>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</si>
  <si>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</si>
  <si>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</si>
  <si>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</si>
  <si>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</si>
  <si>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</si>
  <si>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</si>
  <si>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</si>
  <si>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</si>
  <si>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</si>
  <si>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</si>
  <si>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</si>
  <si>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</si>
  <si>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</si>
  <si>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</si>
  <si>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</si>
  <si>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</si>
  <si>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</si>
  <si>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</si>
  <si>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</si>
  <si>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</si>
  <si>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</si>
  <si>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</si>
  <si>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</si>
  <si>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</si>
  <si>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</si>
  <si>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</si>
  <si>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</si>
  <si>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</si>
  <si>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</si>
  <si>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</si>
  <si>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</si>
  <si>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</si>
  <si>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</si>
  <si>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</si>
  <si>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</si>
  <si>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</si>
  <si>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</si>
  <si>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</si>
  <si>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</si>
  <si>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</si>
  <si>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</si>
  <si>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</si>
  <si>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</si>
  <si>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</si>
  <si>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</si>
  <si>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</si>
  <si>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</si>
  <si>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</si>
  <si>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</si>
  <si>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</si>
  <si>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</si>
  <si>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</si>
  <si>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</si>
  <si>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</si>
  <si>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</si>
  <si>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</si>
  <si>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</si>
  <si>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</si>
  <si>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</si>
  <si>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</si>
  <si>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</si>
  <si>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</si>
  <si>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</si>
  <si>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</si>
  <si>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</si>
  <si>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</si>
  <si>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</si>
  <si>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</si>
  <si>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</si>
  <si>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</si>
  <si>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</si>
  <si>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</si>
  <si>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</si>
  <si>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</si>
  <si>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</si>
  <si>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</si>
  <si>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</si>
  <si>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</si>
  <si>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</si>
  <si>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</si>
  <si>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</si>
  <si>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</si>
  <si>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</si>
  <si>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</si>
  <si>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</si>
  <si>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</si>
  <si>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</si>
  <si>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</si>
  <si>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</si>
  <si>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</si>
  <si>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</si>
  <si>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</si>
  <si>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</si>
  <si>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</si>
  <si>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</si>
  <si>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</si>
  <si>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</si>
  <si>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</si>
  <si>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</si>
  <si>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</si>
  <si>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</si>
  <si>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</si>
  <si>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</si>
  <si>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</si>
  <si>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</si>
  <si>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</si>
  <si>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</si>
  <si>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</si>
  <si>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</si>
  <si>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</si>
  <si>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</si>
  <si>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</si>
  <si>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</si>
  <si>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</si>
  <si>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</si>
  <si>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</si>
  <si>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</si>
  <si>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</si>
  <si>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</si>
  <si>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</si>
  <si>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</si>
  <si>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</si>
  <si>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</si>
  <si>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</si>
  <si>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</si>
  <si>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</si>
  <si>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</si>
  <si>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</si>
  <si>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</si>
  <si>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</si>
  <si>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</si>
  <si>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</si>
  <si>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</si>
  <si>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</si>
  <si>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</si>
  <si>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</si>
  <si>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</si>
  <si>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</si>
  <si>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</si>
  <si>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</si>
  <si>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</si>
  <si>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</si>
  <si>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</si>
  <si>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</si>
  <si>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</si>
  <si>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</si>
  <si>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</si>
  <si>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</si>
  <si>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</si>
  <si>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</si>
  <si>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</si>
  <si>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</si>
  <si>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</si>
  <si>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</si>
  <si>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</si>
  <si>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</si>
  <si>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</si>
  <si>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</si>
  <si>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</si>
  <si>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</si>
  <si>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</si>
  <si>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</si>
  <si>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</si>
  <si>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</si>
  <si>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</si>
  <si>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</si>
  <si>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</si>
  <si>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</si>
  <si>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</si>
  <si>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</si>
  <si>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</si>
  <si>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</si>
  <si>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</si>
  <si>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</si>
  <si>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</si>
  <si>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</si>
  <si>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</si>
  <si>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</si>
  <si>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</si>
  <si>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</si>
  <si>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</si>
  <si>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</si>
  <si>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</si>
  <si>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</si>
  <si>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</si>
  <si>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</si>
  <si>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</si>
  <si>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</si>
  <si>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</si>
  <si>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</si>
  <si>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</si>
  <si>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</si>
  <si>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</si>
  <si>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</si>
  <si>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</si>
  <si>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</si>
  <si>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</si>
  <si>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</si>
  <si>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</si>
  <si>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</si>
  <si>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</si>
  <si>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</si>
  <si>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</si>
  <si>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</si>
  <si>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</si>
  <si>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</si>
  <si>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</si>
  <si>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</si>
  <si>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</si>
  <si>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</si>
  <si>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</si>
  <si>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</si>
  <si>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</si>
  <si>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</si>
  <si>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</si>
  <si>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</si>
  <si>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</si>
  <si>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</si>
  <si>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</si>
  <si>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</si>
  <si>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</si>
  <si>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</si>
  <si>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</si>
  <si>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</si>
  <si>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</si>
  <si>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</si>
  <si>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</si>
  <si>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</si>
  <si>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</si>
  <si>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</si>
  <si>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</si>
  <si>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</si>
  <si>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</si>
  <si>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</si>
  <si>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</si>
  <si>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</si>
  <si>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</si>
  <si>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</si>
  <si>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</si>
  <si>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</si>
  <si>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</si>
  <si>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</si>
  <si>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</si>
  <si>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</si>
  <si>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</si>
  <si>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</si>
  <si>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</si>
  <si>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</si>
  <si>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</si>
  <si>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</si>
  <si>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</si>
  <si>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</si>
  <si>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</si>
  <si>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</si>
  <si>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</si>
  <si>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</si>
  <si>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</si>
  <si>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</si>
  <si>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</si>
  <si>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</si>
  <si>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</si>
  <si>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</si>
  <si>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</si>
  <si>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</si>
  <si>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</si>
  <si>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</si>
  <si>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</si>
  <si>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</si>
  <si>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</si>
  <si>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</si>
  <si>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</si>
  <si>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</si>
  <si>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</si>
  <si>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</si>
  <si>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</si>
  <si>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</si>
  <si>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</si>
  <si>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</si>
  <si>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</si>
  <si>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</si>
  <si>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</si>
  <si>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</si>
  <si>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</si>
  <si>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</si>
  <si>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</si>
  <si>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</si>
  <si>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</si>
  <si>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</si>
  <si>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</si>
  <si>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</si>
  <si>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</si>
  <si>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</si>
  <si>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</si>
  <si>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</si>
  <si>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</si>
  <si>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</si>
  <si>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</si>
  <si>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</si>
  <si>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</si>
  <si>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</si>
  <si>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</si>
  <si>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</si>
  <si>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</si>
  <si>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</si>
  <si>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</si>
  <si>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</si>
  <si>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</si>
  <si>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</si>
  <si>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</si>
  <si>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</si>
  <si>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</si>
  <si>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</si>
  <si>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</si>
  <si>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</si>
  <si>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</si>
  <si>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</si>
  <si>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</si>
  <si>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</si>
  <si>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</si>
  <si>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</si>
  <si>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</si>
  <si>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</si>
  <si>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</si>
  <si>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</si>
  <si>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</si>
  <si>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</si>
  <si>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</si>
  <si>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</si>
  <si>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</si>
  <si>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</si>
  <si>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</si>
  <si>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</si>
  <si>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</si>
  <si>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</si>
  <si>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</si>
  <si>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</si>
  <si>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</si>
  <si>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</si>
  <si>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</si>
  <si>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</si>
  <si>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</si>
  <si>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</si>
  <si>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</si>
  <si>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</si>
  <si>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</si>
  <si>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</si>
  <si>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</si>
  <si>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</si>
  <si>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</si>
  <si>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</si>
  <si>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</si>
  <si>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</si>
  <si>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</si>
  <si>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</si>
  <si>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</si>
  <si>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</si>
  <si>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</si>
  <si>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</si>
  <si>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</si>
  <si>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</si>
  <si>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</si>
  <si>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</si>
  <si>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</si>
  <si>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</si>
  <si>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</si>
  <si>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</si>
  <si>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</si>
  <si>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</si>
  <si>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</si>
  <si>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</si>
  <si>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</si>
  <si>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</si>
  <si>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</si>
  <si>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</si>
  <si>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</si>
  <si>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</si>
  <si>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</si>
  <si>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</si>
  <si>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</si>
  <si>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</si>
  <si>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</si>
  <si>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</si>
  <si>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</si>
  <si>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</si>
  <si>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</si>
  <si>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</si>
  <si>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</si>
  <si>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</si>
  <si>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</si>
  <si>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</si>
  <si>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</si>
  <si>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</si>
  <si>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</si>
  <si>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</si>
  <si>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</si>
  <si>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</si>
  <si>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</si>
  <si>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</si>
  <si>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</si>
  <si>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</si>
  <si>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</si>
  <si>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</si>
  <si>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</si>
  <si>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</si>
  <si>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</si>
  <si>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</si>
  <si>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</si>
  <si>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</si>
  <si>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</si>
  <si>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</si>
  <si>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</si>
  <si>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</si>
  <si>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</si>
  <si>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</si>
  <si>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</si>
  <si>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</si>
  <si>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</si>
  <si>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</si>
  <si>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</si>
  <si>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</si>
  <si>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</si>
  <si>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</si>
  <si>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</si>
  <si>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</si>
  <si>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</si>
  <si>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</si>
  <si>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</si>
  <si>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</si>
  <si>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</si>
  <si>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</si>
  <si>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</si>
  <si>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</si>
  <si>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</si>
  <si>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</si>
  <si>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</si>
  <si>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</si>
  <si>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</si>
  <si>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</si>
  <si>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</si>
  <si>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</si>
  <si>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</si>
  <si>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</si>
  <si>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</si>
  <si>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</si>
  <si>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</si>
  <si>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</si>
  <si>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</si>
  <si>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</si>
  <si>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</si>
  <si>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</si>
  <si>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</si>
  <si>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</si>
  <si>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</si>
  <si>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</si>
  <si>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</si>
  <si>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</si>
  <si>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</si>
  <si>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</si>
  <si>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</si>
  <si>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</si>
  <si>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</si>
  <si>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</si>
  <si>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</si>
  <si>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</si>
  <si>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</si>
  <si>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</si>
  <si>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</si>
  <si>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</si>
  <si>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</si>
  <si>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</si>
  <si>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</si>
  <si>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</si>
  <si>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</si>
  <si>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</si>
  <si>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</si>
  <si>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</si>
  <si>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</si>
  <si>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</si>
  <si>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</si>
  <si>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</si>
  <si>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</si>
  <si>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</si>
  <si>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</si>
  <si>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</si>
  <si>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</si>
  <si>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</si>
  <si>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</si>
  <si>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</si>
  <si>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</si>
  <si>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</si>
  <si>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</si>
  <si>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</si>
  <si>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</si>
  <si>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</si>
  <si>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</si>
  <si>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</si>
  <si>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</si>
  <si>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</si>
  <si>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</si>
  <si>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</si>
  <si>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</si>
  <si>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</si>
  <si>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</si>
  <si>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</si>
  <si>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</si>
  <si>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</si>
  <si>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</si>
  <si>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</si>
  <si>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</si>
  <si>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</si>
  <si>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</si>
  <si>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</si>
  <si>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</si>
  <si>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</si>
  <si>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</si>
  <si>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</si>
  <si>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</si>
  <si>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</si>
  <si>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</si>
  <si>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</si>
  <si>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</si>
  <si>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</si>
  <si>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</si>
  <si>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</si>
  <si>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</si>
  <si>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</si>
  <si>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</si>
  <si>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</si>
  <si>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</si>
  <si>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</si>
  <si>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</si>
  <si>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</si>
  <si>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</si>
  <si>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</si>
  <si>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</si>
  <si>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</si>
  <si>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</si>
  <si>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</si>
  <si>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</si>
  <si>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</si>
  <si>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</si>
  <si>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</si>
  <si>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</si>
  <si>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</si>
  <si>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</si>
  <si>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</si>
  <si>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</si>
  <si>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</si>
  <si>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</si>
  <si>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</si>
  <si>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</si>
  <si>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</si>
  <si>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</si>
  <si>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</si>
  <si>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</si>
  <si>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</si>
  <si>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</si>
  <si>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</si>
  <si>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</si>
  <si>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</si>
  <si>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</si>
  <si>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</si>
  <si>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</si>
  <si>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</si>
  <si>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</si>
  <si>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</si>
  <si>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</si>
  <si>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</si>
  <si>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</si>
  <si>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</si>
  <si>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</si>
  <si>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</si>
  <si>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</si>
  <si>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</si>
  <si>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</si>
  <si>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</si>
  <si>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</si>
  <si>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</si>
  <si>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</si>
  <si>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</si>
  <si>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</si>
  <si>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</si>
  <si>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</si>
  <si>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</si>
  <si>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</si>
  <si>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</si>
  <si>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</si>
  <si>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</si>
  <si>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</si>
  <si>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</si>
  <si>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</si>
  <si>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</si>
  <si>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</si>
  <si>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</si>
  <si>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</si>
  <si>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</si>
  <si>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</si>
  <si>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</si>
  <si>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</si>
  <si>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</si>
  <si>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</si>
  <si>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</si>
  <si>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</si>
  <si>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</si>
  <si>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</si>
  <si>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</si>
  <si>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</si>
  <si>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</si>
  <si>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</si>
  <si>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</si>
  <si>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</si>
  <si>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</si>
  <si>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</si>
  <si>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</si>
  <si>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</si>
  <si>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</si>
  <si>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</si>
  <si>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</si>
  <si>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</si>
  <si>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</si>
  <si>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</si>
  <si>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</si>
  <si>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</si>
  <si>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</si>
  <si>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</si>
  <si>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</si>
  <si>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</si>
  <si>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</si>
  <si>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</si>
  <si>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</si>
  <si>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</si>
  <si>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</si>
  <si>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</si>
  <si>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</si>
  <si>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</si>
  <si>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</si>
  <si>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</si>
  <si>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</si>
  <si>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</si>
  <si>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</si>
  <si>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</si>
  <si>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</si>
  <si>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</si>
  <si>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</si>
  <si>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</si>
  <si>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</si>
  <si>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</si>
  <si>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</si>
  <si>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</si>
  <si>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</si>
  <si>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</si>
  <si>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</si>
  <si>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</si>
  <si>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</si>
  <si>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</si>
  <si>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</si>
  <si>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</si>
  <si>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</si>
  <si>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</si>
  <si>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</si>
  <si>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</si>
  <si>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</si>
  <si>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</si>
  <si>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</si>
  <si>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</si>
  <si>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</si>
  <si>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</si>
  <si>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</si>
  <si>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</si>
  <si>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</si>
  <si>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</si>
  <si>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</si>
  <si>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</si>
  <si>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</si>
  <si>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</si>
  <si>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</si>
  <si>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</si>
  <si>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</si>
  <si>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</si>
  <si>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</si>
  <si>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</si>
  <si>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</si>
  <si>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</si>
  <si>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</si>
  <si>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</si>
  <si>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</si>
  <si>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</si>
  <si>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</si>
  <si>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</si>
  <si>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</si>
  <si>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</si>
  <si>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</si>
  <si>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</si>
  <si>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</si>
  <si>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</si>
  <si>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</si>
  <si>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</si>
  <si>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</si>
  <si>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</si>
  <si>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</si>
  <si>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</si>
  <si>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</si>
  <si>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</si>
  <si>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</si>
  <si>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</si>
  <si>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</si>
  <si>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</si>
  <si>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</si>
  <si>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</si>
  <si>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</si>
  <si>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</si>
  <si>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</si>
  <si>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</si>
  <si>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</si>
  <si>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</si>
  <si>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</si>
  <si>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</si>
  <si>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</si>
  <si>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</si>
  <si>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</si>
  <si>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</si>
  <si>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</si>
  <si>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</si>
  <si>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</si>
  <si>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</si>
  <si>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</si>
  <si>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</si>
  <si>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</si>
  <si>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</si>
  <si>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</si>
  <si>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</si>
  <si>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</si>
  <si>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</si>
  <si>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</si>
  <si>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</si>
  <si>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</si>
  <si>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</si>
  <si>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</si>
  <si>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</si>
  <si>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</si>
  <si>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</si>
  <si>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</si>
  <si>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</si>
  <si>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</si>
  <si>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</si>
  <si>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</si>
  <si>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</si>
  <si>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</si>
  <si>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</si>
  <si>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</si>
  <si>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</si>
  <si>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</si>
  <si>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</si>
  <si>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</si>
  <si>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</si>
  <si>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</si>
  <si>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</si>
  <si>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</si>
  <si>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</si>
  <si>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</si>
  <si>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</si>
  <si>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</si>
  <si>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</si>
  <si>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</si>
  <si>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</si>
  <si>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</si>
  <si>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</si>
  <si>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</si>
  <si>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</si>
  <si>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</si>
  <si>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</si>
  <si>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</si>
  <si>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</si>
  <si>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</si>
  <si>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</si>
  <si>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</si>
  <si>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</si>
  <si>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</si>
  <si>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</si>
  <si>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</si>
  <si>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</si>
  <si>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</si>
  <si>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</si>
  <si>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</si>
  <si>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</si>
  <si>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</si>
  <si>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</si>
  <si>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</si>
  <si>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</si>
  <si>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</si>
  <si>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</si>
  <si>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</si>
  <si>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</si>
  <si>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</si>
  <si>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</si>
  <si>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</si>
  <si>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</si>
  <si>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</si>
  <si>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</si>
  <si>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</si>
  <si>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</si>
  <si>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</si>
  <si>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</si>
  <si>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</si>
  <si>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</si>
  <si>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</si>
  <si>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</si>
  <si>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</si>
  <si>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</si>
  <si>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</si>
  <si>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</si>
  <si>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</si>
  <si>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</si>
  <si>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</si>
  <si>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</si>
  <si>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</si>
  <si>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</si>
  <si>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</si>
  <si>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</si>
  <si>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</si>
  <si>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</si>
  <si>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</si>
  <si>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</si>
  <si>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</si>
  <si>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</si>
  <si>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</si>
  <si>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</si>
  <si>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</si>
  <si>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</si>
  <si>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</si>
  <si>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</si>
  <si>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</si>
  <si>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</si>
  <si>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</si>
  <si>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</si>
  <si>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</si>
  <si>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</si>
  <si>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</si>
  <si>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</si>
  <si>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</si>
  <si>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</si>
  <si>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</si>
  <si>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</si>
  <si>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</si>
  <si>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</si>
  <si>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</si>
  <si>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</si>
  <si>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</si>
  <si>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</si>
  <si>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</si>
  <si>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</si>
  <si>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</si>
  <si>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</si>
  <si>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</si>
  <si>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</si>
  <si>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</si>
  <si>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</si>
  <si>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</si>
  <si>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</si>
  <si>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</si>
  <si>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</si>
  <si>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</si>
  <si>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</si>
  <si>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</si>
  <si>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</si>
  <si>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</si>
  <si>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</si>
  <si>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</si>
  <si>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</si>
  <si>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</si>
  <si>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</si>
  <si>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</si>
  <si>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</si>
  <si>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</si>
  <si>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</si>
  <si>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</si>
  <si>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</si>
  <si>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</si>
  <si>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</si>
  <si>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</si>
  <si>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</si>
  <si>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</si>
  <si>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</si>
  <si>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</si>
  <si>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</si>
  <si>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</si>
  <si>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</si>
  <si>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</si>
  <si>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</si>
  <si>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</si>
  <si>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</si>
  <si>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</si>
  <si>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</si>
  <si>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</si>
  <si>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</si>
  <si>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</si>
  <si>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</si>
  <si>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</si>
  <si>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</si>
  <si>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</si>
  <si>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</si>
  <si>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</si>
  <si>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</si>
  <si>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</si>
  <si>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</si>
  <si>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</si>
  <si>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</si>
  <si>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</si>
  <si>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</si>
  <si>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</si>
  <si>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</si>
  <si>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</si>
  <si>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</si>
  <si>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</si>
  <si>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</si>
  <si>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</si>
  <si>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</si>
  <si>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</si>
  <si>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</si>
  <si>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</si>
  <si>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</si>
  <si>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</si>
  <si>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</si>
  <si>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</si>
  <si>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</si>
  <si>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</si>
  <si>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</si>
  <si>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</si>
  <si>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</si>
  <si>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</si>
  <si>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</si>
  <si>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</si>
  <si>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</si>
  <si>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</si>
  <si>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</si>
  <si>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</si>
  <si>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</si>
  <si>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</si>
  <si>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</si>
  <si>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</si>
  <si>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</si>
  <si>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</si>
  <si>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</si>
  <si>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</si>
  <si>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</si>
  <si>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</si>
  <si>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</si>
  <si>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</si>
  <si>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</si>
  <si>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</si>
  <si>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</si>
  <si>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</si>
  <si>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</si>
  <si>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</si>
  <si>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</si>
  <si>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</si>
  <si>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</si>
  <si>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</si>
  <si>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</si>
  <si>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</si>
  <si>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</si>
  <si>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</si>
  <si>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</si>
  <si>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</si>
  <si>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</si>
  <si>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</si>
  <si>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</si>
  <si>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</si>
  <si>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</si>
  <si>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</si>
  <si>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</si>
  <si>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</si>
  <si>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</si>
  <si>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</si>
  <si>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</si>
  <si>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</si>
  <si>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</si>
  <si>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</si>
  <si>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</si>
  <si>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</si>
  <si>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</si>
  <si>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</si>
  <si>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</si>
  <si>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</si>
  <si>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</si>
  <si>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</si>
  <si>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</si>
  <si>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</si>
  <si>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</si>
  <si>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</si>
  <si>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</si>
  <si>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</si>
  <si>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</si>
  <si>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</si>
  <si>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</si>
  <si>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</si>
  <si>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</si>
  <si>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</si>
  <si>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</si>
  <si>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</si>
  <si>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</si>
  <si>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</si>
  <si>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</si>
  <si>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</si>
  <si>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</si>
  <si>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</si>
  <si>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</si>
  <si>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</si>
  <si>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</si>
  <si>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</si>
  <si>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</si>
  <si>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</si>
  <si>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</si>
  <si>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</si>
  <si>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</si>
  <si>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</si>
  <si>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</si>
  <si>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</si>
  <si>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</si>
  <si>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</si>
  <si>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</si>
  <si>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</si>
  <si>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</si>
  <si>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</si>
  <si>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</si>
  <si>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</si>
  <si>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</si>
  <si>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</si>
  <si>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</si>
  <si>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</si>
  <si>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</si>
  <si>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</si>
  <si>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</si>
  <si>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</si>
  <si>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</si>
  <si>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</si>
  <si>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</si>
  <si>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</si>
  <si>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</si>
  <si>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</si>
  <si>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</si>
  <si>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</si>
  <si>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</si>
  <si>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</si>
  <si>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</si>
  <si>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</si>
  <si>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</si>
  <si>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</si>
  <si>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</si>
  <si>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</si>
  <si>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</si>
  <si>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</si>
  <si>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</si>
  <si>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</si>
  <si>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</si>
  <si>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</si>
  <si>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</si>
  <si>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</si>
  <si>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</si>
  <si>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</si>
  <si>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</si>
  <si>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</si>
  <si>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</si>
  <si>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</si>
  <si>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</si>
  <si>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</si>
  <si>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</si>
  <si>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</si>
  <si>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</si>
  <si>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</si>
  <si>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</si>
  <si>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</si>
  <si>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</si>
  <si>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</si>
  <si>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</si>
  <si>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</si>
  <si>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</si>
  <si>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</si>
  <si>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</si>
  <si>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</si>
  <si>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</si>
  <si>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</si>
  <si>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</si>
  <si>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</si>
  <si>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</si>
  <si>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</si>
  <si>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</si>
  <si>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</si>
  <si>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</si>
  <si>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</si>
  <si>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</si>
  <si>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</si>
  <si>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</si>
  <si>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</si>
  <si>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</si>
  <si>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</si>
  <si>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</si>
  <si>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</si>
  <si>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</si>
  <si>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</si>
  <si>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</si>
  <si>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</si>
  <si>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</si>
  <si>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</si>
  <si>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</si>
  <si>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</si>
  <si>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</si>
  <si>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</si>
  <si>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</si>
  <si>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</si>
  <si>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</si>
  <si>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</si>
  <si>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</si>
  <si>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</si>
  <si>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</si>
  <si>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</si>
  <si>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</si>
  <si>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</si>
  <si>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</si>
  <si>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</si>
  <si>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</si>
  <si>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</si>
  <si>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</si>
  <si>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</si>
  <si>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</si>
  <si>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</si>
  <si>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</si>
  <si>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</si>
  <si>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</si>
  <si>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</si>
  <si>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</si>
  <si>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</si>
  <si>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</si>
  <si>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</si>
  <si>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</si>
  <si>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</si>
  <si>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</si>
  <si>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</si>
  <si>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</si>
  <si>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</si>
  <si>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</si>
  <si>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</si>
  <si>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</si>
  <si>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</si>
  <si>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</si>
  <si>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</si>
  <si>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</si>
  <si>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</si>
  <si>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</si>
  <si>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</si>
  <si>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</si>
  <si>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</si>
  <si>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</si>
  <si>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</si>
  <si>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</si>
  <si>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</si>
  <si>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</si>
  <si>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</si>
  <si>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</si>
  <si>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</si>
  <si>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</si>
  <si>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</si>
  <si>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</si>
  <si>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</si>
  <si>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</si>
  <si>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</si>
  <si>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</si>
  <si>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</si>
  <si>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</si>
  <si>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</si>
  <si>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</si>
  <si>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</si>
  <si>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</si>
  <si>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</si>
  <si>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</si>
  <si>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</si>
  <si>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</si>
  <si>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</si>
  <si>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</si>
  <si>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</si>
  <si>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</si>
  <si>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</si>
  <si>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</si>
  <si>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</si>
  <si>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</si>
  <si>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</si>
  <si>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</si>
  <si>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</si>
  <si>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</si>
  <si>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</si>
  <si>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</si>
  <si>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</si>
  <si>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</si>
  <si>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</si>
  <si>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</si>
  <si>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</si>
  <si>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</si>
  <si>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</si>
  <si>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</si>
  <si>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</si>
  <si>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</si>
  <si>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</si>
  <si>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</si>
  <si>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</si>
  <si>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</si>
  <si>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</si>
  <si>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</si>
  <si>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</si>
  <si>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</si>
  <si>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</si>
  <si>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</si>
  <si>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</si>
  <si>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</si>
  <si>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</si>
  <si>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</si>
  <si>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</si>
  <si>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</si>
  <si>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</si>
  <si>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</si>
  <si>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</si>
  <si>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</si>
  <si>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</si>
  <si>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</si>
  <si>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</si>
  <si>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</si>
  <si>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</si>
  <si>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</si>
  <si>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</si>
  <si>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</si>
  <si>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</si>
  <si>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</si>
  <si>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</si>
  <si>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</si>
  <si>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</si>
  <si>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</si>
  <si>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</si>
  <si>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</si>
  <si>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</si>
  <si>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</si>
  <si>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</si>
  <si>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</si>
  <si>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</si>
  <si>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</si>
  <si>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</si>
  <si>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</si>
  <si>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</si>
  <si>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</si>
  <si>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</si>
  <si>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</si>
  <si>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</si>
  <si>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</si>
  <si>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</si>
  <si>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</si>
  <si>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</si>
  <si>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</si>
  <si>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</si>
  <si>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</si>
  <si>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</si>
  <si>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</si>
  <si>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</si>
  <si>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</si>
  <si>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</si>
  <si>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</si>
  <si>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</si>
  <si>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</si>
  <si>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</si>
  <si>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</si>
  <si>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</si>
  <si>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</si>
  <si>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</si>
  <si>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</si>
  <si>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</si>
  <si>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</si>
  <si>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</si>
  <si>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</si>
  <si>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</si>
  <si>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</si>
  <si>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</si>
  <si>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</si>
  <si>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</si>
  <si>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</si>
  <si>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</si>
  <si>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</si>
  <si>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</si>
  <si>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</si>
  <si>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</si>
  <si>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</si>
  <si>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</si>
  <si>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</si>
  <si>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</si>
  <si>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</si>
  <si>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</si>
  <si>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</si>
  <si>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</si>
  <si>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</si>
  <si>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</si>
  <si>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</si>
  <si>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</si>
  <si>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</si>
  <si>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</si>
  <si>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</si>
  <si>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</si>
  <si>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</si>
  <si>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</si>
  <si>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</si>
  <si>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</si>
  <si>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</si>
  <si>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</si>
  <si>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</si>
  <si>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</si>
  <si>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</si>
  <si>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</si>
  <si>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</si>
  <si>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</si>
  <si>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</si>
  <si>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</si>
  <si>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</si>
  <si>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</si>
  <si>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</si>
  <si>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</si>
  <si>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</si>
  <si>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</si>
  <si>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</si>
  <si>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</si>
  <si>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</si>
  <si>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</si>
  <si>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</si>
  <si>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</si>
  <si>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</si>
  <si>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</si>
  <si>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</si>
  <si>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</si>
  <si>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</si>
  <si>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</si>
  <si>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</si>
  <si>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</si>
  <si>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</si>
  <si>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</si>
  <si>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</si>
  <si>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</si>
  <si>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</si>
  <si>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</si>
  <si>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</si>
  <si>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</si>
  <si>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</si>
  <si>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</si>
  <si>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</si>
  <si>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</si>
  <si>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</si>
  <si>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</si>
  <si>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</si>
  <si>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</si>
  <si>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</si>
  <si>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</si>
  <si>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</si>
  <si>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</si>
  <si>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</si>
  <si>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</si>
  <si>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</si>
  <si>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</si>
  <si>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</si>
  <si>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</si>
  <si>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</si>
  <si>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</si>
  <si>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</si>
  <si>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</si>
  <si>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</si>
  <si>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</si>
  <si>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</si>
  <si>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</si>
  <si>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</si>
  <si>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</si>
  <si>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</si>
  <si>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</si>
  <si>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</si>
  <si>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</si>
  <si>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</si>
  <si>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</si>
  <si>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</si>
  <si>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</si>
  <si>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</si>
  <si>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</si>
  <si>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</si>
  <si>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</si>
  <si>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</si>
  <si>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</si>
  <si>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</si>
  <si>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</si>
  <si>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</si>
  <si>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</si>
  <si>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</si>
  <si>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</si>
  <si>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</si>
  <si>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</si>
  <si>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</si>
  <si>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</si>
  <si>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</si>
  <si>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</si>
  <si>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</si>
  <si>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</si>
  <si>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</si>
  <si>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</si>
  <si>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</si>
  <si>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</si>
  <si>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</si>
  <si>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</si>
  <si>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</si>
  <si>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</si>
  <si>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</si>
  <si>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</si>
  <si>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</si>
  <si>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</si>
  <si>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</si>
  <si>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</si>
  <si>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</si>
  <si>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</si>
  <si>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</si>
  <si>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</si>
  <si>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</si>
  <si>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</si>
  <si>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</si>
  <si>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</si>
  <si>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</si>
  <si>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</si>
  <si>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</si>
  <si>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</si>
  <si>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</si>
  <si>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</si>
  <si>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</si>
  <si>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</si>
  <si>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</si>
  <si>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</si>
  <si>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</si>
  <si>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</si>
  <si>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</si>
  <si>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</si>
  <si>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</si>
  <si>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</si>
  <si>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</si>
  <si>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</si>
  <si>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</si>
  <si>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</si>
  <si>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</si>
  <si>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</si>
  <si>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</si>
  <si>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</si>
  <si>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</si>
  <si>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</si>
  <si>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</si>
  <si>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</si>
  <si>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</si>
  <si>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</si>
  <si>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</si>
  <si>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</si>
  <si>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</si>
  <si>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</si>
  <si>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</si>
  <si>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</si>
  <si>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</si>
  <si>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</si>
  <si>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</si>
  <si>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</si>
  <si>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</si>
  <si>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</si>
  <si>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</si>
  <si>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</si>
  <si>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</si>
  <si>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</si>
  <si>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</si>
  <si>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</si>
  <si>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</si>
  <si>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</si>
  <si>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</si>
  <si>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</si>
  <si>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</si>
  <si>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</si>
  <si>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</si>
  <si>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</si>
  <si>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</si>
  <si>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</si>
  <si>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</si>
  <si>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</si>
  <si>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</si>
  <si>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</si>
  <si>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</si>
  <si>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</si>
  <si>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</si>
  <si>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</si>
  <si>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</si>
  <si>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</si>
  <si>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</si>
  <si>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</si>
  <si>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</si>
  <si>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</si>
  <si>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</si>
  <si>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</si>
  <si>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</si>
  <si>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</si>
  <si>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</si>
  <si>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</si>
  <si>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</si>
  <si>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</si>
  <si>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</si>
  <si>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</si>
  <si>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</si>
  <si>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</si>
  <si>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</si>
  <si>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</si>
  <si>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</si>
  <si>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</si>
  <si>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</si>
  <si>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</si>
  <si>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</si>
  <si>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</si>
  <si>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</si>
  <si>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</si>
  <si>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</si>
  <si>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</si>
  <si>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</si>
  <si>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</si>
  <si>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</si>
  <si>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</si>
  <si>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</si>
  <si>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</si>
  <si>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</si>
  <si>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</si>
  <si>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</si>
  <si>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</si>
  <si>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</si>
  <si>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</si>
  <si>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</si>
  <si>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</si>
  <si>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</si>
  <si>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</si>
  <si>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</si>
  <si>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</si>
  <si>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</si>
  <si>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</si>
  <si>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</si>
  <si>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</si>
  <si>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</si>
  <si>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</si>
  <si>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</si>
  <si>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</si>
  <si>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</si>
  <si>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</si>
  <si>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</si>
  <si>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</si>
  <si>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</si>
  <si>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</si>
  <si>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</si>
  <si>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</si>
  <si>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</si>
  <si>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</si>
  <si>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</si>
  <si>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</si>
  <si>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</si>
  <si>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</si>
  <si>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</si>
  <si>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</si>
  <si>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</si>
  <si>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</si>
  <si>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</si>
  <si>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</si>
  <si>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</si>
  <si>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</si>
  <si>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</si>
  <si>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</si>
  <si>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</si>
  <si>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</si>
  <si>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</si>
  <si>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</si>
  <si>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</si>
  <si>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</si>
  <si>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</si>
  <si>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</si>
  <si>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</si>
  <si>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</si>
  <si>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</si>
  <si>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</si>
  <si>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</si>
  <si>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</si>
  <si>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</si>
  <si>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</si>
  <si>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</si>
  <si>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</si>
  <si>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</si>
  <si>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</si>
  <si>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</si>
  <si>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</si>
  <si>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</si>
  <si>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</si>
  <si>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</si>
  <si>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</si>
  <si>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</si>
  <si>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</si>
  <si>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</si>
  <si>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</si>
  <si>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</si>
  <si>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</si>
  <si>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</si>
  <si>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</si>
  <si>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</si>
  <si>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</si>
  <si>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</si>
  <si>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</si>
  <si>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</si>
  <si>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</si>
  <si>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</si>
  <si>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</si>
  <si>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</si>
  <si>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</si>
  <si>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</si>
  <si>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</si>
  <si>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</si>
  <si>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</si>
  <si>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</si>
  <si>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</si>
  <si>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</si>
  <si>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</si>
  <si>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</si>
  <si>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</si>
  <si>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</si>
  <si>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</si>
  <si>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</si>
  <si>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</si>
  <si>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</si>
  <si>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</si>
  <si>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</si>
  <si>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</si>
  <si>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</si>
  <si>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</si>
  <si>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</si>
  <si>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</si>
  <si>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</si>
  <si>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</si>
  <si>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</si>
  <si>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</si>
  <si>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</si>
  <si>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</si>
  <si>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</si>
  <si>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</si>
  <si>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</si>
  <si>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</si>
  <si>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</si>
  <si>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</si>
  <si>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</si>
  <si>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</si>
  <si>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</si>
  <si>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</si>
  <si>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</si>
  <si>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</si>
  <si>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</si>
  <si>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</si>
  <si>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</si>
  <si>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</si>
  <si>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</si>
  <si>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</si>
  <si>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</si>
  <si>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</si>
  <si>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</si>
  <si>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</si>
  <si>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</si>
  <si>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</si>
  <si>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</si>
  <si>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</si>
  <si>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</si>
  <si>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</si>
  <si>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</si>
  <si>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</si>
  <si>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</si>
  <si>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</si>
  <si>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</si>
  <si>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</si>
  <si>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</si>
  <si>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</si>
  <si>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</si>
  <si>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</si>
  <si>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</si>
  <si>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</si>
  <si>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</si>
  <si>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</si>
  <si>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</si>
  <si>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</si>
  <si>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</si>
  <si>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</si>
  <si>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</si>
  <si>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</si>
  <si>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</si>
  <si>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</si>
  <si>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</si>
  <si>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</si>
  <si>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</si>
  <si>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</si>
  <si>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</si>
  <si>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</si>
  <si>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</si>
  <si>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</si>
  <si>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</si>
  <si>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</si>
  <si>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</si>
  <si>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</si>
  <si>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</si>
  <si>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</si>
  <si>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</si>
  <si>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</si>
  <si>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</si>
  <si>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</si>
  <si>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</si>
  <si>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</si>
  <si>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</si>
  <si>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</si>
  <si>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</si>
  <si>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</si>
  <si>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</si>
  <si>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</si>
  <si>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</si>
  <si>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</si>
  <si>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</si>
  <si>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</si>
  <si>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</si>
  <si>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</si>
  <si>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</si>
  <si>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</si>
  <si>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</si>
  <si>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</si>
  <si>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</si>
  <si>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</si>
  <si>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</si>
  <si>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</si>
  <si>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</si>
  <si>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</si>
  <si>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</si>
  <si>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</si>
  <si>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</si>
  <si>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</si>
  <si>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</si>
  <si>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</si>
  <si>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</si>
  <si>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</si>
  <si>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</si>
  <si>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</si>
  <si>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</si>
  <si>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</si>
  <si>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</si>
  <si>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</si>
  <si>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</si>
  <si>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</si>
  <si>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</si>
  <si>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</si>
  <si>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</si>
  <si>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</si>
  <si>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</si>
  <si>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</si>
  <si>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</si>
  <si>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</si>
  <si>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</si>
  <si>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</si>
  <si>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</si>
  <si>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</si>
  <si>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</si>
  <si>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</si>
  <si>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</si>
  <si>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</si>
  <si>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</si>
  <si>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</si>
  <si>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</si>
  <si>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</si>
  <si>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</si>
  <si>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</si>
  <si>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</si>
  <si>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</si>
  <si>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</si>
  <si>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</si>
  <si>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</si>
  <si>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</si>
  <si>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</si>
  <si>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</si>
  <si>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</si>
  <si>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</si>
  <si>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</si>
  <si>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</si>
  <si>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</si>
  <si>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</si>
  <si>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</si>
  <si>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</si>
  <si>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</si>
  <si>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</si>
  <si>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</si>
  <si>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</si>
  <si>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</si>
  <si>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</si>
  <si>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</si>
  <si>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</si>
  <si>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</si>
  <si>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</si>
  <si>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</si>
  <si>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</si>
  <si>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</si>
  <si>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</si>
  <si>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</si>
  <si>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</si>
  <si>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</si>
  <si>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</si>
  <si>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</si>
  <si>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</si>
  <si>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</si>
  <si>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</si>
  <si>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</si>
  <si>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</si>
  <si>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</si>
  <si>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</si>
  <si>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</si>
  <si>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</si>
  <si>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</si>
  <si>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</si>
  <si>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</si>
  <si>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</si>
  <si>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</si>
  <si>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</si>
  <si>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</si>
  <si>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</si>
  <si>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</si>
  <si>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</si>
  <si>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</si>
  <si>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</si>
  <si>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</si>
  <si>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</si>
  <si>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</si>
  <si>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</si>
  <si>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</si>
  <si>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</si>
  <si>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</si>
  <si>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</si>
  <si>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</si>
  <si>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</si>
  <si>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</si>
  <si>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</si>
  <si>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</si>
  <si>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</si>
  <si>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</si>
  <si>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</si>
  <si>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</si>
  <si>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</si>
  <si>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</si>
  <si>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</si>
  <si>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</si>
  <si>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</si>
  <si>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</si>
  <si>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</si>
  <si>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</si>
  <si>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</si>
  <si>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</si>
  <si>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</si>
  <si>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</si>
  <si>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</si>
  <si>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</si>
  <si>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</si>
  <si>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</si>
  <si>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</si>
  <si>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</si>
  <si>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</si>
  <si>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</si>
  <si>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</si>
  <si>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</si>
  <si>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</si>
  <si>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</si>
  <si>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</si>
  <si>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</si>
  <si>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</si>
  <si>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</si>
  <si>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</si>
  <si>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</si>
  <si>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</si>
  <si>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</si>
  <si>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</si>
  <si>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</si>
  <si>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</si>
  <si>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</si>
  <si>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</si>
  <si>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</si>
  <si>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</si>
  <si>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</si>
  <si>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</si>
  <si>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</si>
  <si>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</si>
  <si>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</si>
  <si>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</si>
  <si>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</si>
  <si>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</si>
  <si>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</si>
  <si>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</si>
  <si>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</si>
  <si>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</si>
  <si>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</si>
  <si>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</si>
  <si>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</si>
  <si>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</si>
  <si>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</si>
  <si>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</si>
  <si>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</si>
  <si>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</si>
  <si>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</si>
  <si>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</si>
  <si>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</si>
  <si>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</si>
  <si>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</si>
  <si>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</si>
  <si>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</si>
  <si>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</si>
  <si>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</si>
  <si>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</si>
  <si>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</si>
  <si>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</si>
  <si>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</si>
  <si>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</si>
  <si>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</si>
  <si>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</si>
  <si>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</si>
  <si>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</si>
  <si>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</si>
  <si>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</si>
  <si>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</si>
  <si>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</si>
  <si>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</si>
  <si>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</si>
  <si>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</si>
  <si>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</si>
  <si>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</si>
  <si>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</si>
  <si>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</si>
  <si>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</si>
  <si>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</si>
  <si>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</si>
  <si>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</si>
  <si>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</si>
  <si>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</si>
  <si>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</si>
  <si>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</si>
  <si>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</si>
  <si>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</si>
  <si>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</si>
  <si>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</si>
  <si>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</si>
  <si>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</si>
  <si>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</si>
  <si>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</si>
  <si>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</si>
  <si>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</si>
  <si>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</si>
  <si>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</si>
  <si>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</si>
  <si>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</si>
  <si>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</si>
  <si>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</si>
  <si>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</si>
  <si>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</si>
  <si>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</si>
  <si>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</si>
  <si>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</si>
  <si>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</si>
  <si>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</si>
  <si>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</si>
  <si>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</si>
  <si>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</si>
  <si>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</si>
  <si>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</si>
  <si>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</si>
  <si>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</si>
  <si>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</si>
  <si>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</si>
  <si>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</si>
  <si>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</si>
  <si>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</si>
  <si>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</si>
  <si>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</si>
  <si>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</si>
  <si>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</si>
  <si>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</si>
  <si>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</si>
  <si>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</si>
  <si>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</si>
  <si>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</si>
  <si>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</si>
  <si>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</si>
  <si>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</si>
  <si>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</si>
  <si>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</si>
  <si>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</si>
  <si>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</si>
  <si>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</si>
  <si>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</si>
  <si>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</si>
  <si>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</si>
  <si>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</si>
  <si>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</si>
  <si>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</si>
  <si>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</si>
  <si>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</si>
  <si>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</si>
  <si>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</si>
  <si>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</si>
  <si>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</si>
  <si>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</si>
  <si>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</si>
  <si>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</si>
  <si>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</si>
  <si>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</si>
  <si>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</si>
  <si>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</si>
  <si>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</si>
  <si>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</si>
  <si>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</si>
  <si>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</si>
  <si>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</si>
  <si>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</si>
  <si>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</si>
  <si>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</si>
  <si>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</si>
  <si>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</si>
  <si>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</si>
  <si>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</si>
  <si>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</si>
  <si>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</si>
  <si>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</si>
  <si>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</si>
  <si>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</si>
  <si>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</si>
  <si>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</si>
  <si>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</si>
  <si>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</si>
  <si>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</si>
  <si>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</si>
  <si>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</si>
  <si>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</si>
  <si>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</si>
  <si>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</si>
  <si>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</si>
  <si>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</si>
  <si>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</si>
  <si>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</si>
  <si>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</si>
  <si>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</si>
  <si>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</si>
  <si>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</si>
  <si>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</si>
  <si>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</si>
  <si>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</si>
  <si>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</si>
  <si>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</si>
  <si>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</si>
  <si>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</si>
  <si>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</si>
  <si>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</si>
  <si>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</si>
  <si>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</si>
  <si>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</si>
  <si>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</si>
  <si>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</si>
  <si>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</si>
  <si>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</si>
  <si>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</si>
  <si>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</si>
  <si>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</si>
  <si>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</si>
  <si>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</si>
  <si>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</si>
  <si>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</si>
  <si>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</si>
  <si>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</si>
  <si>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</si>
  <si>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</si>
  <si>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</si>
  <si>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</si>
  <si>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</si>
  <si>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</si>
  <si>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</si>
  <si>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</si>
  <si>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</si>
  <si>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</si>
  <si>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</si>
  <si>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</si>
  <si>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</si>
  <si>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</si>
  <si>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</si>
  <si>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</si>
  <si>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</si>
  <si>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</si>
  <si>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</si>
  <si>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</si>
  <si>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</si>
  <si>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</si>
  <si>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</si>
  <si>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</si>
  <si>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</si>
  <si>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</si>
  <si>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</si>
  <si>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</si>
  <si>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</si>
  <si>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</si>
  <si>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</si>
  <si>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</si>
  <si>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</si>
  <si>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</si>
  <si>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</si>
  <si>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</si>
  <si>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</si>
  <si>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</si>
  <si>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</si>
  <si>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</si>
  <si>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</si>
  <si>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</si>
  <si>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</si>
  <si>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</si>
  <si>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</si>
  <si>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</si>
  <si>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</si>
  <si>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</si>
  <si>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</si>
  <si>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</si>
  <si>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</si>
  <si>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</si>
  <si>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</si>
  <si>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</si>
  <si>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</si>
  <si>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</si>
  <si>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</si>
  <si>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</si>
  <si>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</si>
  <si>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</si>
  <si>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</si>
  <si>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</si>
  <si>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</si>
  <si>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</si>
  <si>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</si>
  <si>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</si>
  <si>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</si>
  <si>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</si>
  <si>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</si>
  <si>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</si>
  <si>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</si>
  <si>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</si>
  <si>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</si>
  <si>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</si>
  <si>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</si>
  <si>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</si>
  <si>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</si>
  <si>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</si>
  <si>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</si>
  <si>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</si>
  <si>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</si>
  <si>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</si>
  <si>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</si>
  <si>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</si>
  <si>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</si>
  <si>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</si>
  <si>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</si>
  <si>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</si>
  <si>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</si>
  <si>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</si>
  <si>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</si>
  <si>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</si>
  <si>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</si>
  <si>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</si>
  <si>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</si>
  <si>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</si>
  <si>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</si>
  <si>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</si>
  <si>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</si>
  <si>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</si>
  <si>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</si>
  <si>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</si>
  <si>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</si>
  <si>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</si>
  <si>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</si>
  <si>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</si>
  <si>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</si>
  <si>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</si>
  <si>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</si>
  <si>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</si>
  <si>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</si>
  <si>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</si>
  <si>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</si>
  <si>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</si>
  <si>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</si>
  <si>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</si>
  <si>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</si>
  <si>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</si>
  <si>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</si>
  <si>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</si>
  <si>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</si>
  <si>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</si>
  <si>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</si>
  <si>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</si>
  <si>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</si>
  <si>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</si>
  <si>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</si>
  <si>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</si>
  <si>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</si>
  <si>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</si>
  <si>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</si>
  <si>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</si>
  <si>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</si>
  <si>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</si>
  <si>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</si>
  <si>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</si>
  <si>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</si>
  <si>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</si>
  <si>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</si>
  <si>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</si>
  <si>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</si>
  <si>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</si>
  <si>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</si>
  <si>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</si>
  <si>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</si>
  <si>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</si>
  <si>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</si>
  <si>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</si>
  <si>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</si>
  <si>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</si>
  <si>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</si>
  <si>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</si>
  <si>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</si>
  <si>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</si>
  <si>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</si>
  <si>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</si>
  <si>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</si>
  <si>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</si>
  <si>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</si>
  <si>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</si>
  <si>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</si>
  <si>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</si>
  <si>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</si>
  <si>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</si>
  <si>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</si>
  <si>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</si>
  <si>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</si>
  <si>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</si>
  <si>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</si>
  <si>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</si>
  <si>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</si>
  <si>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</si>
  <si>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</si>
  <si>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</si>
  <si>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</si>
  <si>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</si>
  <si>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</si>
  <si>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</si>
  <si>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</si>
  <si>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</si>
  <si>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</si>
  <si>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</si>
  <si>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</si>
  <si>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</si>
  <si>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</si>
  <si>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</si>
  <si>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</si>
  <si>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</si>
  <si>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</si>
  <si>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</si>
  <si>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</si>
  <si>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</si>
  <si>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</si>
  <si>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</si>
  <si>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</si>
  <si>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</si>
  <si>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</si>
  <si>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</si>
  <si>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</si>
  <si>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</si>
  <si>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</si>
  <si>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</si>
  <si>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</si>
  <si>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</si>
  <si>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</si>
  <si>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</si>
  <si>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</si>
  <si>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</si>
  <si>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</si>
  <si>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</si>
  <si>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</si>
  <si>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</si>
  <si>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</si>
  <si>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</si>
  <si>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</si>
  <si>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</si>
  <si>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</si>
  <si>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</si>
  <si>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</si>
  <si>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</si>
  <si>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</si>
  <si>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</si>
  <si>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</si>
  <si>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</si>
  <si>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</si>
  <si>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</si>
  <si>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</si>
  <si>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</si>
  <si>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</si>
  <si>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</si>
  <si>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</si>
  <si>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</si>
  <si>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</si>
  <si>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</si>
  <si>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</si>
  <si>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</si>
  <si>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</si>
  <si>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</si>
  <si>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</si>
  <si>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</si>
  <si>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</si>
  <si>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</si>
  <si>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</si>
  <si>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</si>
  <si>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</si>
  <si>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</si>
  <si>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</si>
  <si>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</si>
  <si>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</si>
  <si>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</si>
  <si>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</si>
  <si>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</si>
  <si>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</si>
  <si>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</si>
  <si>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</si>
  <si>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</si>
  <si>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</si>
  <si>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</si>
  <si>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</si>
  <si>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</si>
  <si>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</si>
  <si>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</si>
  <si>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</si>
  <si>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</si>
  <si>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</si>
  <si>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</si>
  <si>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</si>
  <si>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</si>
  <si>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</si>
  <si>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</si>
  <si>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</si>
  <si>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</si>
  <si>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</si>
  <si>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</si>
  <si>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</si>
  <si>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</si>
  <si>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</si>
  <si>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</si>
  <si>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</si>
  <si>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</si>
  <si>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</si>
  <si>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</si>
  <si>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</si>
  <si>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</si>
  <si>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</si>
  <si>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</si>
  <si>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</si>
  <si>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</si>
  <si>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</si>
  <si>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</si>
  <si>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</si>
  <si>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</si>
  <si>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</si>
  <si>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</si>
  <si>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</si>
  <si>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</si>
  <si>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</si>
  <si>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</si>
  <si>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</si>
  <si>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</si>
  <si>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</si>
  <si>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</si>
  <si>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</si>
  <si>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</si>
  <si>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</si>
  <si>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</si>
  <si>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</si>
  <si>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</si>
  <si>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</si>
  <si>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</si>
  <si>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</si>
  <si>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</si>
  <si>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</si>
  <si>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</si>
  <si>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</si>
  <si>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</si>
  <si>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</si>
  <si>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</si>
  <si>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</si>
  <si>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</si>
  <si>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</si>
  <si>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</si>
  <si>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</si>
  <si>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</si>
  <si>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</si>
  <si>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</si>
  <si>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</si>
  <si>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</si>
  <si>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</si>
  <si>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</si>
  <si>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</si>
  <si>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</si>
  <si>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</si>
  <si>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</si>
  <si>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</si>
  <si>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</si>
  <si>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</si>
  <si>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</si>
  <si>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</si>
  <si>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</si>
  <si>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</si>
  <si>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</si>
  <si>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</si>
  <si>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</si>
  <si>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</si>
  <si>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</si>
  <si>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</si>
  <si>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</si>
  <si>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</si>
  <si>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</si>
  <si>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</si>
  <si>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</si>
  <si>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</si>
  <si>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</si>
  <si>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</si>
  <si>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</si>
  <si>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</si>
  <si>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</si>
  <si>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</si>
  <si>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</si>
  <si>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</si>
  <si>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</si>
  <si>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</si>
  <si>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</si>
  <si>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</si>
  <si>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</si>
  <si>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</si>
  <si>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</si>
  <si>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</si>
  <si>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</si>
  <si>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</si>
  <si>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</si>
  <si>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</si>
  <si>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</si>
  <si>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</si>
  <si>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</si>
  <si>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</si>
  <si>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</si>
  <si>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</si>
  <si>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</si>
  <si>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</si>
  <si>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</si>
  <si>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</si>
  <si>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</si>
  <si>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</si>
  <si>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</si>
  <si>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</si>
  <si>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</si>
  <si>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</si>
  <si>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</si>
  <si>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</si>
  <si>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</si>
  <si>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</si>
  <si>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</si>
  <si>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</si>
  <si>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</si>
  <si>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</si>
  <si>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</si>
  <si>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</si>
  <si>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</si>
  <si>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</si>
  <si>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</si>
  <si>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</si>
  <si>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</si>
  <si>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</si>
  <si>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</si>
  <si>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</si>
  <si>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</si>
  <si>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</si>
  <si>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</si>
  <si>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</si>
  <si>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</si>
  <si>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</si>
  <si>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</si>
  <si>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</si>
  <si>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</si>
  <si>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</si>
  <si>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</si>
  <si>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</si>
  <si>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</si>
  <si>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</si>
  <si>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</si>
  <si>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</si>
  <si>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</si>
  <si>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</si>
  <si>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</si>
  <si>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</si>
  <si>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</si>
  <si>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</si>
  <si>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</si>
  <si>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</si>
  <si>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</si>
  <si>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</si>
  <si>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</si>
  <si>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</si>
  <si>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</si>
  <si>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</si>
  <si>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</si>
  <si>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</si>
  <si>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</si>
  <si>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</si>
  <si>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</si>
  <si>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</si>
  <si>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</si>
  <si>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</si>
  <si>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</si>
  <si>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</si>
  <si>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</si>
  <si>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</si>
  <si>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</si>
  <si>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</si>
  <si>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</si>
  <si>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</si>
  <si>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</si>
  <si>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</si>
  <si>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</si>
  <si>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</si>
  <si>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</si>
  <si>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</si>
  <si>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</si>
  <si>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</si>
  <si>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</si>
  <si>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</si>
  <si>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</si>
  <si>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</si>
  <si>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</si>
  <si>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</si>
  <si>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</si>
  <si>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</si>
  <si>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</si>
  <si>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</si>
  <si>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</si>
  <si>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</si>
  <si>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</si>
  <si>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</si>
  <si>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</si>
  <si>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</si>
  <si>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</si>
  <si>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</si>
  <si>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</si>
  <si>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</si>
  <si>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</si>
  <si>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</si>
  <si>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</si>
  <si>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</si>
  <si>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</si>
  <si>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</si>
  <si>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</si>
  <si>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</si>
  <si>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</si>
  <si>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</si>
  <si>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</si>
  <si>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</si>
  <si>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</si>
  <si>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</si>
  <si>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</si>
  <si>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</si>
  <si>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</si>
  <si>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</si>
  <si>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</si>
  <si>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</si>
  <si>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</si>
  <si>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</si>
  <si>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</si>
  <si>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</si>
  <si>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</si>
  <si>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</si>
  <si>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</si>
  <si>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</si>
  <si>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</si>
  <si>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</si>
  <si>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</si>
  <si>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</si>
  <si>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</si>
  <si>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</si>
  <si>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</si>
  <si>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</si>
  <si>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</si>
  <si>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</si>
  <si>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</si>
  <si>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</si>
  <si>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</si>
  <si>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</si>
  <si>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</si>
  <si>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</si>
  <si>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</si>
  <si>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</si>
  <si>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</si>
  <si>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</si>
  <si>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</si>
  <si>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</si>
  <si>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</si>
  <si>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</si>
  <si>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</si>
  <si>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</si>
  <si>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</si>
  <si>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</si>
  <si>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</si>
  <si>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</si>
  <si>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</si>
  <si>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</si>
  <si>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</si>
  <si>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</si>
  <si>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</si>
  <si>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</si>
  <si>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</si>
  <si>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</si>
  <si>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</si>
  <si>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</si>
  <si>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</si>
  <si>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</si>
  <si>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</si>
  <si>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</si>
  <si>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</si>
  <si>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</si>
  <si>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</si>
  <si>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</si>
  <si>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</si>
  <si>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</si>
  <si>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</si>
  <si>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</si>
  <si>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</si>
  <si>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</si>
  <si>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</si>
  <si>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</si>
  <si>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</si>
  <si>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</si>
  <si>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</si>
  <si>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</si>
  <si>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</si>
  <si>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</si>
  <si>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</si>
  <si>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</si>
  <si>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</si>
  <si>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</si>
  <si>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</si>
  <si>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</si>
  <si>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</si>
  <si>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</si>
  <si>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</si>
  <si>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</si>
  <si>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</si>
  <si>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</si>
  <si>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</si>
  <si>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</si>
  <si>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</si>
  <si>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</si>
  <si>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</si>
  <si>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</si>
  <si>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</si>
  <si>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</si>
  <si>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</si>
  <si>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</si>
  <si>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</si>
  <si>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</si>
  <si>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</si>
  <si>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</si>
  <si>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</si>
  <si>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</si>
  <si>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</si>
  <si>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</si>
  <si>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</si>
  <si>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</si>
  <si>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</si>
  <si>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</si>
  <si>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</si>
  <si>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</si>
  <si>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</si>
  <si>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</si>
  <si>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</si>
  <si>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</si>
  <si>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</si>
  <si>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</si>
  <si>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</si>
  <si>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</si>
  <si>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</si>
  <si>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</si>
  <si>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</si>
  <si>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</si>
  <si>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</si>
  <si>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</si>
  <si>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</si>
  <si>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</si>
  <si>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</si>
  <si>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</si>
  <si>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</si>
  <si>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</si>
  <si>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</si>
  <si>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</si>
  <si>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</si>
  <si>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</si>
  <si>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</si>
  <si>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</si>
  <si>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</si>
  <si>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</si>
  <si>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</si>
  <si>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</si>
  <si>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</si>
  <si>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</si>
  <si>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</si>
  <si>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</si>
  <si>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</si>
  <si>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</si>
  <si>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</si>
  <si>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</si>
  <si>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</si>
  <si>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</si>
  <si>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</si>
  <si>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</si>
  <si>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</si>
  <si>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</si>
  <si>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</si>
  <si>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</si>
  <si>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</si>
  <si>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</si>
  <si>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</si>
  <si>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</si>
  <si>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</si>
  <si>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</si>
  <si>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</si>
  <si>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</si>
  <si>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</si>
  <si>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</si>
  <si>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</si>
  <si>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</si>
  <si>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</si>
  <si>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</si>
  <si>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</si>
  <si>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</si>
  <si>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</si>
  <si>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</si>
  <si>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</si>
  <si>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</si>
  <si>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</si>
  <si>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</si>
  <si>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</si>
  <si>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</si>
  <si>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</si>
  <si>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</si>
  <si>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</si>
  <si>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</si>
  <si>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</si>
  <si>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</si>
  <si>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</si>
  <si>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</si>
  <si>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</si>
  <si>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</si>
  <si>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</si>
  <si>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</si>
  <si>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</si>
  <si>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</si>
  <si>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</si>
  <si>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</si>
  <si>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</si>
  <si>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</si>
  <si>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</si>
  <si>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</si>
  <si>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</si>
  <si>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</si>
  <si>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</si>
  <si>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</si>
  <si>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</si>
  <si>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</si>
  <si>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</si>
  <si>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</si>
  <si>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</si>
  <si>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</si>
  <si>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</si>
  <si>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</si>
  <si>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</si>
  <si>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</si>
  <si>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</si>
  <si>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</si>
  <si>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</si>
  <si>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</si>
  <si>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</si>
  <si>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</si>
  <si>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</si>
  <si>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</si>
  <si>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</si>
  <si>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</si>
  <si>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</si>
  <si>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</si>
  <si>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</si>
  <si>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</si>
  <si>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</si>
  <si>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</si>
  <si>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</si>
  <si>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</si>
  <si>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</si>
  <si>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</si>
  <si>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</si>
  <si>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</si>
  <si>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</si>
  <si>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</si>
  <si>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</si>
  <si>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</si>
  <si>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</si>
  <si>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</si>
  <si>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</si>
  <si>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</si>
  <si>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</si>
  <si>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</si>
  <si>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</si>
  <si>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</si>
  <si>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</si>
  <si>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</si>
  <si>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</si>
  <si>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</si>
  <si>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</si>
  <si>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</si>
  <si>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</si>
  <si>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</si>
  <si>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</si>
  <si>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</si>
  <si>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</si>
  <si>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</si>
  <si>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</si>
  <si>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</si>
  <si>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</si>
  <si>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</si>
  <si>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</si>
  <si>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</si>
  <si>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</si>
  <si>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</si>
  <si>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</si>
  <si>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</si>
  <si>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</si>
  <si>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</si>
  <si>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</si>
  <si>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</si>
  <si>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</si>
  <si>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</si>
  <si>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</si>
  <si>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</si>
  <si>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</si>
  <si>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</si>
  <si>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</si>
  <si>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</si>
  <si>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</si>
  <si>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</si>
  <si>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</si>
  <si>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</si>
  <si>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</si>
  <si>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</si>
  <si>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</si>
  <si>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</si>
  <si>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</si>
  <si>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</si>
  <si>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</si>
  <si>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</si>
  <si>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</si>
  <si>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</si>
  <si>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</si>
  <si>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</si>
  <si>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</si>
  <si>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</si>
  <si>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</si>
  <si>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</si>
  <si>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</si>
  <si>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</si>
  <si>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</si>
  <si>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</si>
  <si>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</si>
  <si>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</si>
  <si>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</si>
  <si>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</si>
  <si>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</si>
  <si>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</si>
  <si>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</si>
  <si>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</si>
  <si>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</si>
  <si>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</si>
  <si>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</si>
  <si>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</si>
  <si>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</si>
  <si>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</si>
  <si>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</si>
  <si>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</si>
  <si>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</si>
  <si>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</si>
  <si>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</si>
  <si>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</si>
  <si>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</si>
  <si>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</si>
  <si>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</si>
  <si>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</si>
  <si>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</si>
  <si>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</si>
  <si>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</si>
  <si>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</si>
  <si>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</si>
  <si>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</si>
  <si>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</si>
  <si>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</si>
  <si>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</si>
  <si>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</si>
  <si>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</si>
  <si>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</si>
  <si>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</si>
  <si>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</si>
  <si>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</si>
  <si>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</si>
  <si>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</si>
  <si>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</si>
  <si>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</si>
  <si>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</si>
  <si>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</si>
  <si>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</si>
  <si>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</si>
  <si>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</si>
  <si>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</si>
  <si>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</si>
  <si>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</si>
  <si>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</si>
  <si>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</si>
  <si>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</si>
  <si>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</si>
  <si>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</si>
  <si>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</si>
  <si>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</si>
  <si>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</si>
  <si>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</si>
  <si>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</si>
  <si>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</si>
  <si>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</si>
  <si>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</si>
  <si>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</si>
  <si>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</si>
  <si>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</si>
  <si>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</si>
  <si>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</si>
  <si>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</si>
  <si>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</si>
  <si>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</si>
  <si>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</si>
  <si>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</si>
  <si>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</si>
  <si>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</si>
  <si>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</si>
  <si>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</si>
  <si>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</si>
  <si>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</si>
  <si>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</si>
  <si>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</si>
  <si>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</si>
  <si>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</si>
  <si>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</si>
  <si>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</si>
  <si>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</si>
  <si>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</si>
  <si>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</si>
  <si>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</si>
  <si>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</si>
  <si>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</si>
  <si>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</si>
  <si>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</si>
  <si>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</si>
  <si>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</si>
  <si>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</si>
  <si>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</si>
  <si>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</si>
  <si>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</si>
  <si>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</si>
  <si>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</si>
  <si>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</si>
  <si>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</si>
  <si>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</si>
  <si>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</si>
  <si>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</si>
  <si>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</si>
  <si>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</si>
  <si>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</si>
  <si>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</si>
  <si>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</si>
  <si>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</si>
  <si>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</si>
  <si>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</si>
  <si>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</si>
  <si>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</si>
  <si>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</si>
  <si>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</si>
  <si>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</si>
  <si>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</si>
  <si>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</si>
  <si>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</si>
  <si>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</si>
  <si>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</si>
  <si>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</si>
  <si>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</si>
  <si>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</si>
  <si>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</si>
  <si>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</si>
  <si>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</si>
  <si>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</si>
  <si>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</si>
  <si>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</si>
  <si>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</si>
  <si>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</si>
  <si>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</si>
  <si>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</si>
  <si>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</si>
  <si>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</si>
  <si>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</si>
  <si>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</si>
  <si>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</si>
  <si>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</si>
  <si>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</si>
  <si>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</si>
  <si>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</si>
  <si>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</si>
  <si>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</si>
  <si>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</si>
  <si>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</si>
  <si>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</si>
  <si>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</si>
  <si>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</si>
  <si>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</si>
  <si>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</si>
  <si>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</si>
  <si>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</si>
  <si>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</si>
  <si>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</si>
  <si>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</si>
  <si>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</si>
  <si>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</si>
  <si>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</si>
  <si>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</si>
  <si>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</si>
  <si>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</si>
  <si>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</si>
  <si>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</si>
  <si>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</si>
  <si>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</si>
  <si>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</si>
  <si>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</si>
  <si>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</si>
  <si>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</si>
  <si>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</si>
  <si>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</si>
  <si>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</si>
  <si>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</si>
  <si>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</si>
  <si>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</si>
  <si>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</si>
  <si>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</si>
  <si>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</si>
  <si>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</si>
  <si>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</si>
  <si>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</si>
  <si>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</si>
  <si>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</si>
  <si>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</si>
  <si>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</si>
  <si>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</si>
  <si>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</si>
  <si>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</si>
  <si>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</si>
  <si>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</si>
  <si>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</si>
  <si>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</si>
  <si>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</si>
  <si>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</si>
  <si>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</si>
  <si>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</si>
  <si>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</si>
  <si>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</si>
  <si>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</si>
  <si>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</si>
  <si>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</si>
  <si>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</si>
  <si>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</si>
  <si>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</si>
  <si>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</si>
  <si>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</si>
  <si>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</si>
  <si>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</si>
  <si>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</si>
  <si>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</si>
  <si>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</si>
  <si>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</si>
  <si>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</si>
  <si>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</si>
  <si>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</si>
  <si>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</si>
  <si>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</si>
  <si>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</si>
  <si>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</si>
  <si>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</si>
  <si>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</si>
  <si>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</si>
  <si>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</si>
  <si>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</si>
  <si>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</si>
  <si>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</si>
  <si>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</si>
  <si>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</si>
  <si>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</si>
  <si>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</si>
  <si>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</si>
  <si>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</si>
  <si>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</si>
  <si>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</si>
  <si>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</si>
  <si>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</si>
  <si>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</si>
  <si>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</si>
  <si>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</si>
  <si>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</si>
  <si>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</si>
  <si>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</si>
  <si>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</si>
  <si>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</si>
  <si>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</si>
  <si>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</si>
  <si>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</si>
  <si>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</si>
  <si>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</si>
  <si>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</si>
  <si>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</si>
  <si>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</si>
  <si>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</si>
  <si>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</si>
  <si>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</si>
  <si>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</si>
  <si>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</si>
  <si>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</si>
  <si>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</si>
  <si>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</si>
  <si>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</si>
  <si>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</si>
  <si>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</si>
  <si>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</si>
  <si>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</si>
  <si>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</si>
  <si>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</si>
  <si>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</si>
  <si>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</si>
  <si>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</si>
  <si>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</si>
  <si>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</si>
  <si>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</si>
  <si>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</si>
  <si>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</si>
  <si>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</si>
  <si>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</si>
  <si>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</si>
  <si>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</si>
  <si>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</si>
  <si>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</si>
  <si>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</si>
  <si>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</si>
  <si>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</si>
  <si>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</si>
  <si>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</si>
  <si>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</si>
  <si>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</si>
  <si>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</si>
  <si>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</si>
  <si>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</si>
  <si>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</si>
  <si>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</si>
  <si>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</si>
  <si>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</si>
  <si>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</si>
  <si>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</si>
  <si>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</si>
  <si>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</si>
  <si>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</si>
  <si>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</si>
  <si>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</si>
  <si>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</si>
  <si>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</si>
  <si>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</si>
  <si>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</si>
  <si>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</si>
  <si>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</si>
  <si>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</si>
  <si>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</si>
  <si>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</si>
  <si>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</si>
  <si>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</si>
  <si>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</si>
  <si>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</si>
  <si>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</si>
  <si>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</si>
  <si>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</si>
  <si>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</si>
  <si>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</si>
  <si>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</si>
  <si>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</si>
  <si>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</si>
  <si>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</si>
  <si>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</si>
  <si>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</si>
  <si>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</si>
  <si>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</si>
  <si>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</si>
  <si>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</si>
  <si>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</si>
  <si>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</si>
  <si>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</si>
  <si>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</si>
  <si>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</si>
  <si>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</si>
  <si>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</si>
  <si>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</si>
  <si>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</si>
  <si>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</si>
  <si>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</si>
  <si>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</si>
  <si>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</si>
  <si>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</si>
  <si>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</si>
  <si>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</si>
  <si>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</si>
  <si>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</si>
  <si>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</si>
  <si>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</si>
  <si>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</si>
  <si>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</si>
  <si>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</si>
  <si>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</si>
  <si>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</si>
  <si>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</si>
  <si>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</si>
  <si>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</si>
  <si>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</si>
  <si>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</si>
  <si>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</si>
  <si>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</si>
  <si>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</si>
  <si>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</si>
  <si>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</si>
  <si>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</si>
  <si>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</si>
  <si>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</si>
  <si>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</si>
  <si>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</si>
  <si>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</si>
  <si>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</si>
  <si>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</si>
  <si>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</si>
  <si>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</si>
  <si>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</si>
  <si>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</si>
  <si>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</si>
  <si>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</si>
  <si>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</si>
  <si>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</si>
  <si>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</si>
  <si>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</si>
  <si>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</si>
  <si>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</si>
  <si>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</si>
  <si>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</si>
  <si>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</si>
  <si>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</si>
  <si>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</si>
  <si>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</si>
  <si>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</si>
  <si>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</si>
  <si>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</si>
  <si>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</si>
  <si>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</si>
  <si>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</si>
  <si>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</si>
  <si>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</si>
  <si>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</si>
  <si>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</si>
  <si>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</si>
  <si>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</si>
  <si>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</si>
  <si>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</si>
  <si>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</si>
  <si>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</si>
  <si>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</si>
  <si>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</si>
  <si>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</si>
  <si>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</si>
  <si>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</si>
  <si>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</si>
  <si>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</si>
  <si>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</si>
  <si>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</si>
  <si>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</si>
  <si>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</si>
  <si>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</si>
  <si>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</si>
  <si>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</si>
  <si>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</si>
  <si>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</si>
  <si>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</si>
  <si>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</si>
  <si>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</si>
  <si>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</si>
  <si>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</si>
  <si>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</si>
  <si>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</si>
  <si>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</si>
  <si>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</si>
  <si>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</si>
  <si>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</si>
  <si>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</si>
  <si>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</si>
  <si>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</si>
  <si>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</si>
  <si>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</si>
  <si>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</si>
  <si>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</si>
  <si>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</si>
  <si>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</si>
  <si>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</si>
  <si>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</si>
  <si>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</si>
  <si>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</si>
  <si>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</si>
  <si>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</si>
  <si>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</si>
  <si>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</si>
  <si>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</si>
  <si>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</si>
  <si>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</si>
  <si>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</si>
  <si>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</si>
  <si>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</si>
  <si>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</si>
  <si>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</si>
  <si>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</si>
  <si>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</si>
  <si>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</si>
  <si>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</si>
  <si>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</si>
  <si>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</si>
  <si>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</si>
  <si>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</si>
  <si>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</si>
  <si>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</si>
  <si>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</si>
  <si>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</si>
  <si>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</si>
  <si>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</si>
  <si>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</si>
  <si>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</si>
  <si>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</si>
  <si>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</si>
  <si>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</si>
  <si>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</si>
  <si>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</si>
  <si>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</si>
  <si>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</si>
  <si>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</si>
  <si>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</si>
  <si>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</si>
  <si>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</si>
  <si>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</si>
  <si>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</si>
  <si>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</si>
  <si>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</si>
  <si>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</si>
  <si>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</si>
  <si>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</si>
  <si>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</si>
  <si>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</si>
  <si>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</si>
  <si>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</si>
  <si>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</si>
  <si>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</si>
  <si>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</si>
  <si>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</si>
  <si>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</si>
  <si>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</si>
  <si>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</si>
  <si>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</si>
  <si>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</si>
  <si>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</si>
  <si>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</si>
  <si>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</si>
  <si>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</si>
  <si>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</si>
  <si>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</si>
  <si>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</si>
  <si>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</si>
  <si>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</si>
  <si>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</si>
  <si>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</si>
  <si>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</si>
  <si>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</si>
  <si>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</si>
  <si>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</si>
  <si>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</si>
  <si>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</si>
  <si>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</si>
  <si>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</si>
  <si>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</si>
  <si>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</si>
  <si>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</si>
  <si>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</si>
  <si>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</si>
  <si>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</si>
  <si>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</si>
  <si>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</si>
  <si>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</si>
  <si>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</si>
  <si>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</si>
  <si>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</si>
  <si>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</si>
  <si>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</si>
  <si>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</si>
  <si>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</si>
  <si>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</si>
  <si>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</si>
  <si>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</si>
  <si>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</si>
  <si>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</si>
  <si>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</si>
  <si>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</si>
  <si>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</si>
  <si>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</si>
  <si>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</si>
  <si>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</si>
  <si>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</si>
  <si>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</si>
  <si>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</si>
  <si>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</si>
  <si>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</si>
  <si>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</si>
  <si>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</si>
  <si>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</si>
  <si>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</si>
  <si>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</si>
  <si>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</si>
  <si>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</si>
  <si>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</si>
  <si>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</si>
  <si>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</si>
  <si>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</si>
  <si>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</si>
  <si>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</si>
  <si>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</si>
  <si>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</si>
  <si>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</si>
  <si>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</si>
  <si>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</si>
  <si>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</si>
  <si>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</si>
  <si>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</si>
  <si>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</si>
  <si>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</si>
  <si>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</si>
  <si>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</si>
  <si>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</si>
  <si>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</si>
  <si>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</si>
  <si>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</si>
  <si>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</si>
  <si>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</si>
  <si>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</si>
  <si>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</si>
  <si>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</si>
  <si>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</si>
  <si>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</si>
  <si>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</si>
  <si>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</si>
  <si>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</si>
  <si>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</si>
  <si>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</si>
  <si>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</si>
  <si>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</si>
  <si>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</si>
  <si>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</si>
  <si>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</si>
  <si>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</si>
  <si>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</si>
  <si>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</si>
  <si>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</si>
  <si>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</si>
  <si>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</si>
  <si>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</si>
  <si>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</si>
  <si>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</si>
  <si>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</si>
  <si>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</si>
  <si>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</si>
  <si>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</si>
  <si>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</si>
  <si>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</si>
  <si>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</si>
  <si>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</si>
  <si>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</si>
  <si>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</si>
  <si>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</si>
  <si>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</si>
  <si>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</si>
  <si>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</si>
  <si>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</si>
  <si>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</si>
  <si>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</si>
  <si>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</si>
  <si>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</si>
  <si>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</si>
  <si>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</si>
  <si>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</si>
  <si>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</si>
  <si>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</si>
  <si>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</si>
  <si>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</si>
  <si>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</si>
  <si>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</si>
  <si>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</si>
  <si>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</si>
  <si>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</si>
  <si>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</si>
  <si>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</si>
  <si>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</si>
  <si>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</si>
  <si>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</si>
  <si>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</si>
  <si>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</si>
  <si>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</si>
  <si>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</si>
  <si>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</si>
  <si>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</si>
  <si>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</si>
  <si>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</si>
  <si>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</si>
  <si>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</si>
  <si>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</si>
  <si>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</si>
  <si>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</si>
  <si>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</si>
  <si>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</si>
  <si>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</si>
  <si>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</si>
  <si>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</si>
  <si>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</si>
  <si>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</si>
  <si>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</si>
  <si>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</si>
  <si>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</si>
  <si>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</si>
  <si>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</si>
  <si>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</si>
  <si>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</si>
  <si>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</si>
  <si>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</si>
  <si>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</si>
  <si>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</si>
  <si>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</si>
  <si>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</si>
  <si>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</si>
  <si>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</si>
  <si>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</si>
  <si>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</si>
  <si>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</si>
  <si>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</si>
  <si>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</si>
  <si>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</si>
  <si>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</si>
  <si>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</si>
  <si>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</si>
  <si>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</si>
  <si>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</si>
  <si>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</si>
  <si>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</si>
  <si>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</si>
  <si>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</si>
  <si>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</si>
  <si>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</si>
  <si>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</si>
  <si>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</si>
  <si>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</si>
  <si>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</si>
  <si>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</si>
  <si>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</si>
  <si>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</si>
  <si>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</si>
  <si>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</si>
  <si>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</si>
  <si>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</si>
  <si>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</si>
  <si>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</si>
  <si>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</si>
  <si>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</si>
  <si>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</si>
  <si>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</si>
  <si>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</si>
  <si>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</si>
  <si>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</si>
  <si>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</si>
  <si>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</si>
  <si>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</si>
  <si>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</si>
  <si>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</si>
  <si>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</si>
  <si>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</si>
  <si>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</si>
  <si>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</si>
  <si>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</si>
  <si>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</si>
  <si>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</si>
  <si>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</si>
  <si>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</si>
  <si>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</si>
  <si>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</si>
  <si>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</si>
  <si>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</si>
  <si>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</si>
  <si>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</si>
  <si>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</si>
  <si>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</si>
  <si>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</si>
  <si>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</si>
  <si>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</si>
  <si>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</si>
  <si>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</si>
  <si>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</si>
  <si>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</si>
  <si>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</si>
  <si>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</si>
  <si>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</si>
  <si>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</si>
  <si>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</si>
  <si>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</si>
  <si>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</si>
  <si>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</si>
  <si>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</si>
  <si>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</si>
  <si>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</si>
  <si>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</si>
  <si>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</si>
  <si>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</si>
  <si>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</si>
  <si>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</si>
  <si>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</si>
  <si>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</si>
  <si>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</si>
  <si>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</si>
  <si>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</si>
  <si>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</si>
  <si>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</si>
  <si>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</si>
  <si>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</si>
  <si>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</si>
  <si>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</si>
  <si>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</si>
  <si>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</si>
  <si>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</si>
  <si>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</si>
  <si>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</si>
  <si>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</si>
  <si>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</si>
  <si>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</si>
  <si>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</si>
  <si>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</si>
  <si>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</si>
  <si>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</si>
  <si>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</si>
  <si>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</si>
  <si>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</si>
  <si>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</si>
  <si>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</si>
  <si>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</si>
  <si>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</si>
  <si>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</si>
  <si>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</si>
  <si>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</si>
  <si>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</si>
  <si>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</si>
  <si>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</si>
  <si>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</si>
  <si>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</si>
  <si>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</si>
  <si>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</si>
  <si>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</si>
  <si>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</si>
  <si>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</si>
  <si>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</si>
  <si>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</si>
  <si>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</si>
  <si>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</si>
  <si>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</si>
  <si>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</si>
  <si>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</si>
  <si>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</si>
  <si>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</si>
  <si>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</si>
  <si>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</si>
  <si>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</si>
  <si>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</si>
  <si>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</si>
  <si>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</si>
  <si>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</si>
  <si>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</si>
  <si>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</si>
  <si>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</si>
  <si>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</si>
  <si>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</si>
  <si>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</si>
  <si>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</si>
  <si>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</si>
  <si>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</si>
  <si>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</si>
  <si>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</si>
  <si>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</si>
  <si>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</si>
  <si>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</si>
  <si>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</si>
  <si>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</si>
  <si>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</si>
  <si>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</si>
  <si>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</si>
  <si>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</si>
  <si>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</si>
  <si>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</si>
  <si>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</si>
  <si>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</si>
  <si>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</si>
  <si>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</si>
  <si>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</si>
  <si>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</si>
  <si>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</si>
  <si>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</si>
  <si>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</si>
  <si>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</si>
  <si>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</si>
  <si>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</si>
  <si>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</si>
  <si>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</si>
  <si>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</si>
  <si>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</si>
  <si>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</si>
  <si>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</si>
  <si>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</si>
  <si>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</si>
  <si>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</si>
  <si>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</si>
  <si>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</si>
  <si>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</si>
  <si>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</si>
  <si>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</si>
  <si>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</si>
  <si>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</si>
  <si>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</si>
  <si>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</si>
  <si>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</si>
  <si>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</si>
  <si>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</si>
  <si>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</si>
  <si>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</si>
  <si>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</si>
  <si>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</si>
  <si>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</si>
  <si>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</si>
  <si>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</si>
  <si>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</si>
  <si>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</si>
  <si>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</si>
  <si>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</si>
  <si>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</si>
  <si>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</si>
  <si>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</si>
  <si>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</si>
  <si>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</si>
  <si>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</si>
  <si>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</si>
  <si>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</si>
  <si>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</si>
  <si>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</si>
  <si>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</si>
  <si>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</si>
  <si>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</si>
  <si>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</si>
  <si>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</si>
  <si>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</si>
  <si>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</si>
  <si>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</si>
  <si>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</si>
  <si>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</si>
  <si>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</si>
  <si>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</si>
  <si>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</si>
  <si>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</si>
  <si>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</si>
  <si>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</si>
  <si>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</si>
  <si>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</si>
  <si>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</si>
  <si>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</si>
  <si>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</si>
  <si>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</si>
  <si>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</si>
  <si>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</si>
  <si>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</si>
  <si>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</si>
  <si>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</si>
  <si>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</si>
  <si>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</si>
  <si>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</si>
  <si>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</si>
  <si>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</si>
  <si>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</si>
  <si>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</si>
  <si>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</si>
  <si>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</si>
  <si>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</si>
  <si>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</si>
  <si>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</si>
  <si>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</si>
  <si>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</si>
  <si>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</si>
  <si>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</si>
  <si>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</si>
  <si>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</si>
  <si>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</si>
  <si>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</si>
  <si>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</si>
  <si>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</si>
  <si>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</si>
  <si>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</si>
  <si>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</si>
  <si>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</si>
  <si>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</si>
  <si>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</si>
  <si>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</si>
  <si>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</si>
  <si>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</si>
  <si>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</si>
  <si>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</si>
  <si>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</si>
  <si>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</si>
  <si>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</si>
  <si>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</si>
  <si>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</si>
  <si>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</si>
  <si>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</si>
  <si>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</si>
  <si>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</si>
  <si>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</si>
  <si>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</si>
  <si>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</si>
  <si>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</si>
  <si>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</si>
  <si>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</si>
  <si>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</si>
  <si>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</si>
  <si>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</si>
  <si>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</si>
  <si>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</si>
  <si>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</si>
  <si>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</si>
  <si>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</si>
  <si>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</si>
  <si>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</si>
  <si>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</si>
  <si>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</si>
  <si>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</si>
  <si>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</si>
  <si>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</si>
  <si>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</si>
  <si>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</si>
  <si>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</si>
  <si>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</si>
  <si>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</si>
  <si>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</si>
  <si>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</si>
  <si>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</si>
  <si>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</si>
  <si>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</si>
  <si>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</si>
  <si>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</si>
  <si>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</si>
  <si>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</si>
  <si>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</si>
  <si>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</si>
  <si>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</si>
  <si>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</si>
  <si>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</si>
  <si>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</si>
  <si>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</si>
  <si>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</si>
  <si>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</si>
  <si>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</si>
  <si>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</si>
  <si>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</si>
  <si>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</si>
  <si>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</si>
  <si>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</si>
  <si>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</si>
  <si>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</si>
  <si>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</si>
  <si>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</si>
  <si>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</si>
  <si>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</si>
  <si>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</si>
  <si>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</si>
  <si>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</si>
  <si>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</si>
  <si>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</si>
  <si>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</si>
  <si>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</si>
  <si>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</si>
  <si>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</si>
  <si>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</si>
  <si>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</si>
  <si>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</si>
  <si>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</si>
  <si>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</si>
  <si>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</si>
  <si>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</si>
  <si>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</si>
  <si>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</si>
  <si>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</si>
  <si>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</si>
  <si>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</si>
  <si>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</si>
  <si>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</si>
  <si>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</si>
  <si>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</si>
  <si>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</si>
  <si>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</si>
  <si>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</si>
  <si>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</si>
  <si>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</si>
  <si>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</si>
  <si>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</si>
  <si>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</si>
  <si>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</si>
  <si>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</si>
  <si>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</si>
  <si>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</si>
  <si>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</si>
  <si>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</si>
  <si>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</si>
  <si>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</si>
  <si>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</si>
  <si>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</si>
  <si>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</si>
  <si>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</si>
  <si>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</si>
  <si>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</si>
  <si>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</si>
  <si>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</si>
  <si>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</si>
  <si>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</si>
  <si>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</si>
  <si>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</si>
  <si>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</si>
  <si>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</si>
  <si>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</si>
  <si>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</si>
  <si>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</si>
  <si>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</si>
  <si>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</si>
  <si>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</si>
  <si>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</si>
  <si>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</si>
  <si>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</si>
  <si>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</si>
  <si>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</si>
  <si>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</si>
  <si>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</si>
  <si>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</si>
  <si>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</si>
  <si>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</si>
  <si>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</si>
  <si>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</si>
  <si>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</si>
  <si>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</si>
  <si>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</si>
  <si>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</si>
  <si>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</si>
  <si>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</si>
  <si>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</si>
  <si>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</si>
  <si>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</si>
  <si>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</si>
  <si>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</si>
  <si>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</si>
  <si>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</si>
  <si>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</si>
  <si>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</si>
  <si>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</si>
  <si>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</si>
  <si>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</si>
  <si>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</si>
  <si>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</si>
  <si>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</si>
  <si>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</si>
  <si>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</si>
  <si>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</si>
  <si>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</si>
  <si>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</si>
  <si>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</si>
  <si>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</si>
  <si>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</si>
  <si>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</si>
  <si>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</si>
  <si>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</si>
  <si>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</si>
  <si>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</si>
  <si>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</si>
  <si>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</si>
  <si>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</si>
  <si>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</si>
  <si>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</si>
  <si>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</si>
  <si>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</si>
  <si>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</si>
  <si>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</si>
  <si>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</si>
  <si>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</si>
  <si>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</si>
  <si>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</si>
  <si>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</si>
  <si>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</si>
  <si>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</si>
  <si>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</si>
  <si>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</si>
  <si>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</si>
  <si>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</si>
  <si>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</si>
  <si>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</si>
  <si>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</si>
  <si>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</si>
  <si>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</si>
  <si>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</si>
  <si>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</si>
  <si>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</si>
  <si>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</si>
  <si>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</si>
  <si>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</si>
  <si>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</si>
  <si>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</si>
  <si>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</si>
  <si>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</si>
  <si>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</si>
  <si>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</si>
  <si>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</si>
  <si>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</si>
  <si>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</si>
  <si>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</si>
  <si>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</si>
  <si>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</si>
  <si>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</si>
  <si>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</si>
  <si>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</si>
  <si>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</si>
  <si>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</si>
  <si>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</si>
  <si>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</si>
  <si>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</si>
  <si>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</si>
  <si>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</si>
  <si>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</si>
  <si>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</si>
  <si>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</si>
  <si>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</si>
  <si>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</si>
  <si>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</si>
  <si>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</si>
  <si>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</si>
  <si>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</si>
  <si>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</si>
  <si>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</si>
  <si>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</si>
  <si>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</si>
  <si>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</si>
  <si>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</si>
  <si>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</si>
  <si>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</si>
  <si>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</si>
  <si>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</si>
  <si>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</si>
  <si>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</si>
  <si>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</si>
  <si>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</si>
  <si>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</si>
  <si>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</si>
  <si>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</si>
  <si>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</si>
  <si>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</si>
  <si>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</si>
  <si>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</si>
  <si>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</si>
  <si>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</si>
  <si>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</si>
  <si>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</si>
  <si>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</si>
  <si>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</si>
  <si>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</si>
  <si>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</si>
  <si>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</si>
  <si>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</si>
  <si>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</si>
  <si>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</si>
  <si>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</si>
  <si>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</si>
  <si>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</si>
  <si>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</si>
  <si>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</si>
  <si>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</si>
  <si>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</si>
  <si>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</si>
  <si>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</si>
  <si>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</si>
  <si>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</si>
  <si>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</si>
  <si>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</si>
  <si>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</si>
  <si>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</si>
  <si>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</si>
  <si>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</si>
  <si>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</si>
  <si>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</si>
  <si>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</si>
  <si>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</si>
  <si>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</si>
  <si>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</si>
  <si>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</si>
  <si>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</si>
  <si>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</si>
  <si>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</si>
  <si>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</si>
  <si>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</si>
  <si>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</si>
  <si>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</si>
  <si>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</si>
  <si>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</si>
  <si>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</si>
  <si>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</si>
  <si>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</si>
  <si>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</si>
  <si>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</si>
  <si>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</si>
  <si>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</si>
  <si>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</si>
  <si>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</si>
  <si>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</si>
  <si>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</si>
  <si>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</si>
  <si>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</si>
  <si>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</si>
  <si>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</si>
  <si>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</si>
  <si>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</si>
  <si>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</si>
  <si>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</si>
  <si>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</si>
  <si>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</si>
  <si>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</si>
  <si>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</si>
  <si>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</si>
  <si>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</si>
  <si>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</si>
  <si>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</si>
  <si>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</si>
  <si>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</si>
  <si>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</si>
  <si>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</si>
  <si>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</si>
  <si>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</si>
  <si>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</si>
  <si>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</si>
  <si>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</si>
  <si>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</si>
  <si>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</si>
  <si>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</si>
  <si>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</si>
  <si>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</si>
  <si>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</si>
  <si>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</si>
  <si>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</si>
  <si>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</si>
  <si>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</si>
  <si>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</si>
  <si>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</si>
  <si>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</si>
  <si>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</si>
  <si>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</si>
  <si>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</si>
  <si>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</si>
  <si>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</si>
  <si>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</si>
  <si>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</si>
  <si>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</si>
  <si>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</si>
  <si>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</si>
  <si>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</si>
  <si>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</si>
  <si>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</si>
  <si>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</si>
  <si>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</si>
  <si>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</si>
  <si>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</si>
  <si>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</si>
  <si>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</si>
  <si>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</si>
  <si>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</si>
  <si>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</si>
  <si>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</si>
  <si>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</si>
  <si>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</si>
  <si>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</si>
  <si>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</si>
  <si>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</si>
  <si>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</si>
  <si>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</si>
  <si>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</si>
  <si>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</si>
  <si>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</si>
  <si>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</si>
  <si>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</si>
  <si>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</si>
  <si>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</si>
  <si>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</si>
  <si>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</si>
  <si>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</si>
  <si>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</si>
  <si>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</si>
  <si>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</si>
  <si>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</si>
  <si>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</si>
  <si>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</si>
  <si>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</si>
  <si>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</si>
  <si>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</si>
  <si>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</si>
  <si>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</si>
  <si>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</si>
  <si>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</si>
  <si>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</si>
  <si>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</si>
  <si>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</si>
  <si>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</si>
  <si>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</si>
  <si>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</si>
  <si>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</si>
  <si>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</si>
  <si>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</si>
  <si>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</si>
  <si>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</si>
  <si>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</si>
  <si>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</si>
  <si>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</si>
  <si>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</si>
  <si>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</si>
  <si>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</si>
  <si>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</si>
  <si>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</si>
  <si>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</si>
  <si>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</si>
  <si>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</si>
  <si>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</si>
  <si>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</si>
  <si>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</si>
  <si>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</si>
  <si>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</si>
  <si>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</si>
  <si>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</si>
  <si>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</si>
  <si>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</si>
  <si>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</si>
  <si>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</si>
  <si>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</si>
  <si>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</si>
  <si>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</si>
  <si>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</si>
  <si>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</si>
  <si>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</si>
  <si>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</si>
  <si>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</si>
  <si>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</si>
  <si>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</si>
  <si>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</si>
  <si>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</si>
  <si>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</si>
  <si>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</si>
  <si>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</si>
  <si>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</si>
  <si>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</si>
  <si>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</si>
  <si>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</si>
  <si>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</si>
  <si>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</si>
  <si>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</si>
  <si>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</si>
  <si>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</si>
  <si>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</si>
  <si>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</si>
  <si>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</si>
  <si>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</si>
  <si>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</si>
  <si>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</si>
  <si>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</si>
  <si>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</si>
  <si>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</si>
  <si>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</si>
  <si>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</si>
  <si>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</si>
  <si>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</si>
  <si>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</si>
  <si>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</si>
  <si>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</si>
  <si>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</si>
  <si>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</si>
  <si>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</si>
  <si>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</si>
  <si>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</si>
  <si>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</si>
  <si>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</si>
  <si>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</si>
  <si>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</si>
  <si>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</si>
  <si>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</si>
  <si>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</si>
  <si>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</si>
  <si>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</si>
  <si>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</si>
  <si>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</si>
  <si>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</si>
  <si>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</si>
  <si>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</si>
  <si>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</si>
  <si>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</si>
  <si>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</si>
  <si>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</si>
  <si>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</si>
  <si>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</si>
  <si>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</si>
  <si>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</si>
  <si>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</si>
  <si>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</si>
  <si>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</si>
  <si>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</si>
  <si>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</si>
  <si>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</si>
  <si>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</si>
  <si>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</si>
  <si>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</si>
  <si>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</si>
  <si>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</si>
  <si>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</si>
  <si>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</si>
  <si>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</si>
  <si>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</si>
  <si>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</si>
  <si>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</si>
  <si>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</si>
  <si>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</si>
  <si>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</si>
  <si>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</si>
  <si>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</si>
  <si>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</si>
  <si>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</si>
  <si>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</si>
  <si>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</si>
  <si>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</si>
  <si>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</si>
  <si>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</si>
  <si>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</si>
  <si>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</si>
  <si>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</si>
  <si>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</si>
  <si>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</si>
  <si>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</si>
  <si>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</si>
  <si>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</si>
  <si>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</si>
  <si>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</si>
  <si>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</si>
  <si>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</si>
  <si>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</si>
  <si>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</si>
  <si>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</si>
  <si>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</si>
  <si>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</si>
  <si>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</si>
  <si>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</si>
  <si>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</si>
  <si>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</si>
  <si>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</si>
  <si>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</si>
  <si>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</si>
  <si>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</si>
  <si>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</si>
  <si>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</si>
  <si>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</si>
  <si>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</si>
  <si>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</si>
  <si>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</si>
  <si>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</si>
  <si>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</si>
  <si>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</si>
  <si>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</si>
  <si>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</si>
  <si>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</si>
  <si>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</si>
  <si>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</si>
  <si>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</si>
  <si>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</si>
  <si>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</si>
  <si>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</si>
  <si>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</si>
  <si>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</si>
  <si>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</si>
  <si>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</si>
  <si>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</si>
  <si>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</si>
  <si>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</si>
  <si>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</si>
  <si>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</si>
  <si>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</si>
  <si>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</si>
  <si>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</si>
  <si>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</si>
  <si>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</si>
  <si>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</si>
  <si>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</si>
  <si>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</si>
  <si>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</si>
  <si>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</si>
  <si>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</si>
  <si>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</si>
  <si>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</si>
  <si>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</si>
  <si>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</si>
  <si>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</si>
  <si>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</si>
  <si>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</si>
  <si>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</si>
  <si>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</si>
  <si>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</si>
  <si>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</si>
  <si>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</si>
  <si>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</si>
  <si>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</si>
  <si>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</si>
  <si>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</si>
  <si>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</si>
  <si>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</si>
  <si>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</si>
  <si>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</si>
  <si>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</si>
  <si>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</si>
  <si>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</si>
  <si>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</si>
  <si>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</si>
  <si>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</si>
  <si>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</si>
  <si>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</si>
  <si>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</si>
  <si>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</si>
  <si>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</si>
  <si>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</si>
  <si>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</si>
  <si>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</si>
  <si>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</si>
  <si>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</si>
  <si>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</si>
  <si>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</si>
  <si>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</si>
  <si>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</si>
  <si>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</si>
  <si>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</si>
  <si>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</si>
  <si>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</si>
  <si>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</si>
  <si>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</si>
  <si>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</si>
  <si>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</si>
  <si>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</si>
  <si>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</si>
  <si>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</si>
  <si>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</si>
  <si>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</si>
  <si>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</si>
  <si>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</si>
  <si>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</si>
  <si>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</si>
  <si>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</si>
  <si>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</si>
  <si>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</si>
  <si>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</si>
  <si>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</si>
  <si>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</si>
  <si>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</si>
  <si>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</si>
  <si>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</si>
  <si>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</si>
  <si>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</si>
  <si>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</si>
  <si>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</si>
  <si>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</si>
  <si>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</si>
  <si>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</si>
  <si>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</si>
  <si>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</si>
  <si>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</si>
  <si>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</si>
  <si>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</si>
  <si>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</si>
  <si>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</si>
  <si>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</si>
  <si>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</si>
  <si>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</si>
  <si>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</si>
  <si>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</si>
  <si>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</si>
  <si>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</si>
  <si>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</si>
  <si>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</si>
  <si>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</si>
  <si>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</si>
  <si>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</si>
  <si>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</si>
  <si>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</si>
  <si>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</si>
  <si>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</si>
  <si>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</si>
  <si>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</si>
  <si>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</si>
  <si>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</si>
  <si>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</si>
  <si>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</si>
  <si>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</si>
  <si>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</si>
  <si>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</si>
  <si>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</si>
  <si>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</si>
  <si>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</si>
  <si>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</si>
  <si>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</si>
  <si>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</si>
  <si>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</si>
  <si>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</si>
  <si>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</si>
  <si>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</si>
  <si>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</si>
  <si>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</si>
  <si>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</si>
  <si>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</si>
  <si>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</si>
  <si>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</si>
  <si>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</si>
  <si>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</si>
  <si>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</si>
  <si>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</si>
  <si>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</si>
  <si>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</si>
  <si>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</si>
  <si>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</si>
  <si>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</si>
  <si>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</si>
  <si>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</si>
  <si>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</si>
  <si>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</si>
  <si>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</si>
  <si>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</si>
  <si>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</si>
  <si>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</si>
  <si>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</si>
  <si>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</si>
  <si>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</si>
  <si>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</si>
  <si>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</si>
  <si>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</si>
  <si>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</si>
  <si>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</si>
  <si>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</si>
  <si>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</si>
  <si>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</si>
  <si>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</si>
  <si>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</si>
  <si>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</si>
  <si>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</si>
  <si>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</si>
  <si>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</si>
  <si>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</si>
  <si>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</si>
  <si>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</si>
  <si>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</si>
  <si>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</si>
  <si>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</si>
  <si>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</si>
  <si>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</si>
  <si>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</si>
  <si>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</si>
  <si>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</si>
  <si>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</si>
  <si>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</si>
  <si>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</si>
  <si>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</si>
  <si>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</si>
  <si>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</si>
  <si>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</si>
  <si>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</si>
  <si>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</si>
  <si>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</si>
  <si>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</si>
  <si>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</si>
  <si>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</si>
  <si>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</si>
  <si>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</si>
  <si>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</si>
  <si>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</si>
  <si>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</si>
  <si>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</si>
  <si>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</si>
  <si>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</si>
  <si>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</si>
  <si>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</si>
  <si>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</si>
  <si>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</si>
  <si>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</si>
  <si>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</si>
  <si>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</si>
  <si>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</si>
  <si>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</si>
  <si>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</si>
  <si>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</si>
  <si>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</si>
  <si>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</si>
  <si>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</si>
  <si>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</si>
  <si>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</si>
  <si>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</si>
  <si>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</si>
  <si>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</si>
  <si>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</si>
  <si>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</si>
  <si>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</si>
  <si>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</si>
  <si>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</si>
  <si>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</si>
  <si>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</si>
  <si>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</si>
  <si>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</si>
  <si>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</si>
  <si>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</si>
  <si>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</si>
  <si>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</si>
  <si>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</si>
  <si>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</si>
  <si>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</si>
  <si>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</si>
  <si>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</si>
  <si>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</si>
  <si>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</si>
  <si>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</si>
  <si>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</si>
  <si>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</si>
  <si>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</si>
  <si>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</si>
  <si>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</si>
  <si>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</si>
  <si>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</si>
  <si>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</si>
  <si>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</si>
  <si>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</si>
  <si>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</si>
  <si>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</si>
  <si>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</si>
  <si>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</si>
  <si>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</si>
  <si>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</si>
  <si>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</si>
  <si>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</si>
  <si>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</si>
  <si>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</si>
  <si>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</si>
  <si>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</si>
  <si>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</si>
  <si>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</si>
  <si>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</si>
  <si>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</si>
  <si>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</si>
  <si>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</si>
  <si>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</si>
  <si>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</si>
  <si>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</si>
  <si>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</si>
  <si>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</si>
  <si>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</si>
  <si>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</si>
  <si>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</si>
  <si>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</si>
  <si>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</si>
  <si>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</si>
  <si>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</si>
  <si>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</si>
  <si>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</si>
  <si>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</si>
  <si>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</si>
  <si>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</si>
  <si>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</si>
  <si>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</si>
  <si>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</si>
  <si>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</si>
  <si>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</si>
  <si>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</si>
  <si>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</si>
  <si>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</si>
  <si>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</si>
  <si>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</si>
  <si>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</si>
  <si>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</si>
  <si>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</si>
  <si>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</si>
  <si>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</si>
  <si>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</si>
  <si>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</si>
  <si>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</si>
  <si>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</si>
  <si>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</si>
  <si>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</si>
  <si>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</si>
  <si>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</si>
  <si>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</si>
  <si>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</si>
  <si>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</si>
  <si>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</si>
  <si>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</si>
  <si>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</si>
  <si>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</si>
  <si>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</si>
  <si>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</si>
  <si>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</si>
  <si>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</si>
  <si>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</si>
  <si>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</si>
  <si>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</si>
  <si>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</si>
  <si>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</si>
  <si>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</si>
  <si>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</si>
  <si>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</si>
  <si>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</si>
  <si>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</si>
  <si>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</si>
  <si>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</si>
  <si>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</si>
  <si>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</si>
  <si>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</si>
  <si>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</si>
  <si>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</si>
  <si>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</si>
  <si>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</si>
  <si>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</si>
  <si>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</si>
  <si>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</si>
  <si>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</si>
  <si>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</si>
  <si>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</si>
  <si>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</si>
  <si>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</si>
  <si>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</si>
  <si>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</si>
  <si>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</si>
  <si>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</si>
  <si>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</si>
  <si>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</si>
  <si>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</si>
  <si>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</si>
  <si>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</si>
  <si>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</si>
  <si>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</si>
  <si>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</si>
  <si>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</si>
  <si>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</si>
  <si>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</si>
  <si>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</si>
  <si>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</si>
  <si>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</si>
  <si>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</si>
  <si>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</si>
  <si>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</si>
  <si>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</si>
  <si>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</si>
  <si>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</si>
  <si>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</si>
  <si>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</si>
  <si>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</si>
  <si>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</si>
  <si>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</si>
  <si>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</si>
  <si>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</si>
  <si>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</si>
  <si>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</si>
  <si>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</si>
  <si>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</si>
  <si>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</si>
  <si>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</si>
  <si>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</si>
  <si>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</si>
  <si>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</si>
  <si>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</si>
  <si>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</si>
  <si>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</si>
  <si>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</si>
  <si>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</si>
  <si>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</si>
  <si>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</si>
  <si>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</si>
  <si>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</si>
  <si>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</si>
  <si>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</si>
  <si>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</si>
  <si>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</si>
  <si>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</si>
  <si>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</si>
  <si>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</si>
  <si>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</si>
  <si>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</si>
  <si>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</si>
  <si>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</si>
  <si>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</si>
  <si>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</si>
  <si>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</si>
  <si>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</si>
  <si>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</si>
  <si>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</si>
  <si>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</si>
  <si>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</si>
  <si>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</si>
  <si>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</si>
  <si>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</si>
  <si>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</si>
  <si>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</si>
  <si>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</si>
  <si>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</si>
  <si>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</si>
  <si>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</si>
  <si>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</si>
  <si>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</si>
  <si>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</si>
  <si>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</si>
  <si>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</si>
  <si>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</si>
  <si>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</si>
  <si>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</si>
  <si>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</si>
  <si>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</si>
  <si>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</si>
  <si>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</si>
  <si>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</si>
  <si>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</si>
  <si>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</si>
  <si>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</si>
  <si>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</si>
  <si>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</si>
  <si>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</si>
  <si>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</si>
  <si>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</si>
  <si>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</si>
  <si>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</si>
  <si>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</si>
  <si>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</si>
  <si>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</si>
  <si>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</si>
  <si>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</si>
  <si>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</si>
  <si>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</si>
  <si>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</si>
  <si>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</si>
  <si>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</si>
  <si>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</si>
  <si>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</si>
  <si>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</si>
  <si>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</si>
  <si>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</si>
  <si>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</si>
  <si>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</si>
  <si>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</si>
  <si>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</si>
  <si>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</si>
  <si>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</si>
  <si>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</si>
  <si>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</si>
  <si>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</si>
  <si>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</si>
  <si>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</si>
  <si>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</si>
  <si>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</si>
  <si>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</si>
  <si>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</si>
  <si>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</si>
  <si>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</si>
  <si>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</si>
  <si>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</si>
  <si>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</si>
  <si>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</si>
  <si>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</si>
  <si>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</si>
  <si>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</si>
  <si>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</si>
  <si>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</si>
  <si>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</si>
  <si>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</si>
  <si>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</si>
  <si>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</si>
  <si>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</si>
  <si>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</si>
  <si>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</si>
  <si>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</si>
  <si>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</si>
  <si>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</si>
  <si>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</si>
  <si>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</si>
  <si>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</si>
  <si>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</si>
  <si>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</si>
  <si>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</si>
  <si>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</si>
  <si>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</si>
  <si>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</si>
  <si>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</si>
  <si>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</si>
  <si>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</si>
  <si>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</si>
  <si>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</si>
  <si>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</si>
  <si>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</si>
  <si>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</si>
  <si>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</si>
  <si>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</si>
  <si>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</si>
  <si>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</si>
  <si>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</si>
  <si>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</si>
  <si>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</si>
  <si>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</si>
  <si>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</si>
  <si>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</si>
  <si>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</si>
  <si>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</si>
  <si>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</si>
  <si>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</si>
  <si>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</si>
  <si>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</si>
  <si>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</si>
  <si>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</si>
  <si>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</si>
  <si>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</si>
  <si>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</si>
  <si>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</si>
  <si>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</si>
  <si>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</si>
  <si>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</si>
  <si>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</si>
  <si>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</si>
  <si>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</si>
  <si>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</si>
  <si>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</si>
  <si>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</si>
  <si>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</si>
  <si>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</si>
  <si>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</si>
  <si>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</si>
  <si>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</si>
  <si>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</si>
  <si>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</si>
  <si>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</si>
  <si>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</si>
  <si>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</si>
  <si>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</si>
  <si>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</si>
  <si>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</si>
  <si>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</si>
  <si>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</si>
  <si>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</si>
  <si>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</si>
  <si>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</si>
  <si>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</si>
  <si>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</si>
  <si>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</si>
  <si>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</si>
  <si>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</si>
  <si>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</si>
  <si>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</si>
  <si>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</si>
  <si>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</si>
  <si>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</si>
  <si>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</si>
  <si>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</si>
  <si>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</si>
  <si>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</si>
  <si>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</si>
  <si>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</si>
  <si>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</si>
  <si>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</si>
  <si>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</si>
  <si>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</si>
  <si>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</si>
  <si>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</si>
  <si>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</si>
  <si>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</si>
  <si>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</si>
  <si>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</si>
  <si>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</si>
  <si>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</si>
  <si>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</si>
  <si>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</si>
  <si>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</si>
  <si>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</si>
  <si>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</si>
  <si>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</si>
  <si>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</si>
  <si>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</si>
  <si>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</si>
  <si>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</si>
  <si>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</si>
  <si>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</si>
  <si>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</si>
  <si>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</si>
  <si>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</si>
  <si>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</si>
  <si>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</si>
  <si>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</si>
  <si>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</si>
  <si>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</si>
  <si>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</si>
  <si>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</si>
  <si>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</si>
  <si>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</si>
  <si>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</si>
  <si>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</si>
  <si>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</si>
  <si>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</si>
  <si>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</si>
  <si>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</si>
  <si>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</si>
  <si>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</si>
  <si>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</si>
  <si>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</si>
  <si>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</si>
  <si>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</si>
  <si>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</si>
  <si>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</si>
  <si>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</si>
  <si>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</si>
  <si>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</si>
  <si>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</si>
  <si>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</si>
  <si>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</si>
  <si>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</si>
  <si>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</si>
  <si>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</si>
  <si>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</si>
  <si>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</si>
  <si>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</si>
  <si>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</si>
  <si>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</si>
  <si>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</si>
  <si>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</si>
  <si>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</si>
  <si>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</si>
  <si>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</si>
  <si>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</si>
  <si>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</si>
  <si>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</si>
  <si>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</si>
  <si>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</si>
  <si>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</si>
  <si>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</si>
  <si>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</si>
  <si>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</si>
  <si>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</si>
  <si>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</si>
  <si>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</si>
  <si>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</si>
  <si>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</si>
  <si>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</si>
  <si>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</si>
  <si>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</si>
  <si>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</si>
  <si>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</si>
  <si>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</si>
  <si>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</si>
  <si>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</si>
  <si>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</si>
  <si>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</si>
  <si>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</si>
  <si>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</si>
  <si>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</si>
  <si>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</si>
  <si>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</si>
  <si>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</si>
  <si>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</si>
  <si>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</si>
  <si>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</si>
  <si>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</si>
  <si>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</si>
  <si>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</si>
  <si>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</si>
  <si>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</si>
  <si>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</si>
  <si>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</si>
  <si>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</si>
  <si>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</si>
  <si>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</si>
  <si>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</si>
  <si>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</si>
  <si>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</si>
  <si>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</si>
  <si>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</si>
  <si>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</si>
  <si>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</si>
  <si>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</si>
  <si>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</si>
  <si>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</si>
  <si>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</si>
  <si>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</si>
  <si>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</si>
  <si>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</si>
  <si>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</si>
  <si>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</si>
  <si>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</si>
  <si>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</si>
  <si>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</si>
  <si>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</si>
  <si>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</si>
  <si>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</si>
  <si>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</si>
  <si>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</si>
  <si>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</si>
  <si>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</si>
  <si>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</si>
  <si>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</si>
  <si>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</si>
  <si>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</si>
  <si>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</si>
  <si>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</si>
  <si>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</si>
  <si>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</si>
  <si>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</si>
  <si>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</si>
  <si>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</si>
  <si>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</si>
  <si>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</si>
  <si>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</si>
  <si>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</si>
  <si>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</si>
  <si>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</si>
  <si>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</si>
  <si>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</si>
  <si>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</si>
  <si>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</si>
  <si>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</si>
  <si>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</si>
  <si>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</si>
  <si>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</si>
  <si>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</si>
  <si>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</si>
  <si>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</si>
  <si>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</si>
  <si>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</si>
  <si>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</si>
  <si>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</si>
  <si>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</si>
  <si>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</si>
  <si>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</si>
  <si>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</si>
  <si>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</si>
  <si>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</si>
  <si>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</si>
  <si>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</si>
  <si>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</si>
  <si>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</si>
  <si>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</si>
  <si>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</si>
  <si>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</si>
  <si>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</si>
  <si>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</si>
  <si>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</si>
  <si>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</si>
  <si>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</si>
  <si>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</si>
  <si>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</si>
  <si>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</si>
  <si>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</si>
  <si>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</si>
  <si>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</si>
  <si>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</si>
  <si>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</si>
  <si>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</si>
  <si>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</si>
  <si>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</si>
  <si>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</si>
  <si>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</si>
  <si>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</si>
  <si>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</si>
  <si>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</si>
  <si>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</si>
  <si>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</si>
  <si>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</si>
  <si>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</si>
  <si>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</si>
  <si>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</si>
  <si>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</si>
  <si>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</si>
  <si>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</si>
  <si>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</si>
  <si>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</si>
  <si>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</si>
  <si>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</si>
  <si>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</si>
  <si>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</si>
  <si>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</si>
  <si>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</si>
  <si>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</si>
  <si>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</si>
  <si>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</si>
  <si>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</si>
  <si>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</si>
  <si>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</si>
  <si>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</si>
  <si>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</si>
  <si>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</si>
  <si>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</si>
  <si>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</si>
  <si>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</si>
  <si>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</si>
  <si>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</si>
  <si>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</si>
  <si>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</si>
  <si>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</si>
  <si>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</si>
  <si>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</si>
  <si>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</si>
  <si>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</si>
  <si>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</si>
  <si>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</si>
  <si>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</si>
  <si>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</si>
  <si>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</si>
  <si>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</si>
  <si>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</si>
  <si>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</si>
  <si>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</si>
  <si>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</si>
  <si>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</si>
  <si>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</si>
  <si>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</si>
  <si>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</si>
  <si>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</si>
  <si>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</si>
  <si>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</si>
  <si>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</si>
  <si>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</si>
  <si>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</si>
  <si>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</si>
  <si>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</si>
  <si>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</si>
  <si>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</si>
  <si>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</si>
  <si>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</si>
  <si>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</si>
  <si>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</si>
  <si>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</si>
  <si>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</si>
  <si>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</si>
  <si>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</si>
  <si>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</si>
  <si>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</si>
  <si>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</si>
  <si>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</si>
  <si>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</si>
  <si>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</si>
  <si>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</si>
  <si>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</si>
  <si>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</si>
  <si>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</si>
  <si>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</si>
  <si>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</si>
  <si>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</si>
  <si>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</si>
  <si>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</si>
  <si>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</si>
  <si>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</si>
  <si>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</si>
  <si>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</si>
  <si>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</si>
  <si>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</si>
  <si>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</si>
  <si>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</si>
  <si>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</si>
  <si>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</si>
  <si>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</si>
  <si>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</si>
  <si>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</si>
  <si>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</si>
  <si>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</si>
  <si>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</si>
  <si>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</si>
  <si>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</si>
  <si>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</si>
  <si>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</si>
  <si>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</si>
  <si>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</si>
  <si>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</si>
  <si>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</si>
  <si>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</si>
  <si>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</si>
  <si>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</si>
  <si>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</si>
  <si>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</si>
  <si>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</si>
  <si>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</si>
  <si>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</si>
  <si>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</si>
  <si>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</si>
  <si>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</si>
  <si>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</si>
  <si>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</si>
  <si>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</si>
  <si>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</si>
  <si>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</si>
  <si>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</si>
  <si>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</si>
  <si>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</si>
  <si>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</si>
  <si>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</si>
  <si>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</si>
  <si>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</si>
  <si>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</si>
  <si>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</si>
  <si>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</si>
  <si>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</si>
  <si>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</si>
  <si>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</si>
  <si>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</si>
  <si>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</si>
  <si>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</si>
  <si>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</si>
  <si>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</si>
  <si>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</si>
  <si>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</si>
  <si>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</si>
  <si>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</si>
  <si>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</si>
  <si>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</si>
  <si>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</si>
  <si>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</si>
  <si>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</si>
  <si>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</si>
  <si>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</si>
  <si>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</si>
  <si>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</si>
  <si>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</si>
  <si>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</si>
  <si>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</si>
  <si>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</si>
  <si>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</si>
  <si>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</si>
  <si>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</si>
  <si>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</si>
  <si>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</si>
  <si>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</si>
  <si>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</si>
  <si>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</si>
  <si>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</si>
  <si>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</si>
  <si>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</si>
  <si>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</si>
  <si>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</si>
  <si>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</si>
  <si>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</si>
  <si>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</si>
  <si>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</si>
  <si>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</si>
  <si>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</si>
  <si>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</si>
  <si>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</si>
  <si>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</si>
  <si>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</si>
  <si>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</si>
  <si>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</si>
  <si>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</si>
  <si>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</si>
  <si>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</si>
  <si>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</si>
  <si>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</si>
  <si>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</si>
  <si>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</si>
  <si>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</si>
  <si>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</si>
  <si>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</si>
  <si>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</si>
  <si>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</si>
  <si>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</si>
  <si>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</si>
  <si>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</si>
  <si>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</si>
  <si>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</si>
  <si>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</si>
  <si>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</si>
  <si>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</si>
  <si>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</si>
  <si>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</si>
  <si>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</si>
  <si>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</si>
  <si>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</si>
  <si>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</si>
  <si>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</si>
  <si>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</si>
  <si>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</si>
  <si>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</si>
  <si>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</si>
  <si>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</si>
  <si>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</si>
  <si>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</si>
  <si>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</si>
  <si>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</si>
  <si>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</si>
  <si>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</si>
  <si>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</si>
  <si>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</si>
  <si>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</si>
  <si>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</si>
  <si>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</si>
  <si>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</si>
  <si>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</si>
  <si>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</si>
  <si>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</si>
  <si>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</si>
  <si>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</si>
  <si>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</si>
  <si>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</si>
  <si>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</si>
  <si>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</si>
  <si>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</si>
  <si>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</si>
  <si>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</si>
  <si>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</si>
  <si>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</si>
  <si>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</si>
  <si>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</si>
  <si>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</si>
  <si>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</si>
  <si>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</si>
  <si>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</si>
  <si>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</si>
  <si>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</si>
  <si>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</si>
  <si>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</si>
  <si>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</si>
  <si>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</si>
  <si>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</si>
  <si>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</si>
  <si>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</si>
  <si>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</si>
  <si>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</si>
  <si>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</si>
  <si>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</si>
  <si>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</si>
  <si>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</si>
  <si>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</si>
  <si>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</si>
  <si>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</si>
  <si>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</si>
  <si>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</si>
  <si>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</si>
  <si>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</si>
  <si>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</si>
  <si>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</si>
  <si>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</si>
  <si>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</si>
  <si>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</si>
  <si>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</si>
  <si>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</si>
  <si>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</si>
  <si>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</si>
  <si>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</si>
  <si>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</si>
  <si>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</si>
  <si>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</si>
  <si>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</si>
  <si>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</si>
  <si>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</si>
  <si>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</si>
  <si>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</si>
  <si>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</si>
  <si>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</si>
  <si>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</si>
  <si>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</si>
  <si>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</si>
  <si>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</si>
  <si>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</si>
  <si>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</si>
  <si>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</si>
  <si>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</si>
  <si>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</si>
  <si>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</si>
  <si>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</si>
  <si>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</si>
  <si>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</si>
  <si>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</si>
  <si>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</si>
  <si>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</si>
  <si>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</si>
  <si>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</si>
  <si>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</si>
  <si>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</si>
  <si>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</si>
  <si>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</si>
  <si>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</si>
  <si>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</si>
  <si>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</si>
  <si>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</si>
  <si>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</si>
  <si>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</si>
  <si>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</si>
  <si>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</si>
  <si>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</si>
  <si>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</si>
  <si>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</si>
  <si>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</si>
  <si>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</si>
  <si>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</si>
  <si>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</si>
  <si>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</si>
  <si>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</si>
  <si>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</si>
  <si>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</si>
  <si>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</si>
  <si>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</si>
  <si>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</si>
  <si>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</si>
  <si>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</si>
  <si>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</si>
  <si>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</si>
  <si>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</si>
  <si>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</si>
  <si>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</si>
  <si>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</si>
  <si>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</si>
  <si>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</si>
  <si>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</si>
  <si>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</si>
  <si>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</si>
  <si>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</si>
  <si>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</si>
  <si>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</si>
  <si>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</si>
  <si>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</si>
  <si>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</si>
  <si>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</si>
  <si>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</si>
  <si>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</si>
  <si>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</si>
  <si>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</si>
  <si>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</si>
  <si>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</si>
  <si>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</si>
  <si>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</si>
  <si>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</si>
  <si>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</si>
  <si>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</si>
  <si>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</si>
  <si>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</si>
  <si>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</si>
  <si>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</si>
  <si>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</si>
  <si>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</si>
  <si>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</si>
  <si>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</si>
  <si>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</si>
  <si>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</si>
  <si>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</si>
  <si>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</si>
  <si>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</si>
  <si>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</si>
  <si>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</si>
  <si>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</si>
  <si>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</si>
  <si>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</si>
  <si>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</si>
  <si>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</si>
  <si>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</si>
  <si>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</si>
  <si>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</si>
  <si>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</si>
  <si>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</si>
  <si>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</si>
  <si>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</si>
  <si>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</si>
  <si>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</si>
  <si>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</si>
  <si>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</si>
  <si>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</si>
  <si>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</si>
  <si>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</si>
  <si>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</si>
  <si>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</si>
  <si>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</si>
  <si>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</si>
  <si>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</si>
  <si>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</si>
  <si>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</si>
  <si>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</si>
  <si>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</si>
  <si>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</si>
  <si>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</si>
  <si>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</si>
  <si>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</si>
  <si>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</si>
  <si>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</si>
  <si>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</si>
  <si>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</si>
  <si>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</si>
  <si>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</si>
  <si>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</si>
  <si>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</si>
  <si>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</si>
  <si>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</si>
  <si>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</si>
  <si>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</si>
  <si>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</si>
  <si>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</si>
  <si>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</si>
  <si>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</si>
  <si>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</si>
  <si>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</si>
  <si>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</si>
  <si>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</si>
  <si>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</si>
  <si>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</si>
  <si>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</si>
  <si>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</si>
  <si>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</si>
  <si>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</si>
  <si>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</si>
  <si>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</si>
  <si>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</si>
  <si>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</si>
  <si>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</si>
  <si>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</si>
  <si>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</si>
  <si>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</si>
  <si>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</si>
  <si>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</si>
  <si>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</si>
  <si>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</si>
  <si>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</si>
  <si>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</si>
  <si>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</si>
  <si>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</si>
  <si>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</si>
  <si>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</si>
  <si>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</si>
  <si>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</si>
  <si>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</si>
  <si>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</si>
  <si>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</si>
  <si>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</si>
  <si>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</si>
  <si>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</si>
  <si>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</si>
  <si>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</si>
  <si>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</si>
  <si>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</si>
  <si>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</si>
  <si>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</si>
  <si>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</si>
  <si>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</si>
  <si>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</si>
  <si>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</si>
  <si>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</si>
  <si>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</si>
  <si>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</si>
  <si>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</si>
  <si>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</si>
  <si>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</si>
  <si>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</si>
  <si>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</si>
  <si>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</si>
  <si>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</si>
  <si>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</si>
  <si>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</si>
  <si>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</si>
  <si>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</si>
  <si>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</si>
  <si>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</si>
  <si>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</si>
  <si>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</si>
  <si>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</si>
  <si>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</si>
  <si>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</si>
  <si>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</si>
  <si>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</si>
  <si>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</si>
  <si>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</si>
  <si>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</si>
  <si>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</si>
  <si>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</si>
  <si>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</si>
  <si>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</si>
  <si>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</si>
  <si>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</si>
  <si>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</si>
  <si>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</si>
  <si>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</si>
  <si>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</si>
  <si>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</si>
  <si>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</si>
  <si>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</si>
  <si>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</si>
  <si>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</si>
  <si>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</si>
  <si>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</si>
  <si>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</si>
  <si>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</si>
  <si>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</si>
  <si>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</si>
  <si>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</si>
  <si>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</si>
  <si>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</si>
  <si>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</si>
  <si>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</si>
  <si>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</si>
  <si>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</si>
  <si>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</si>
  <si>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</si>
  <si>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</si>
  <si>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</si>
  <si>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</si>
  <si>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</si>
  <si>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</si>
  <si>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</si>
  <si>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</si>
  <si>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</si>
  <si>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</si>
  <si>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</si>
  <si>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</si>
  <si>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</si>
  <si>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</si>
  <si>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</si>
  <si>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</si>
  <si>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</si>
  <si>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</si>
  <si>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</si>
  <si>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</si>
  <si>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</si>
  <si>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</si>
  <si>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</si>
  <si>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</si>
  <si>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</si>
  <si>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</si>
  <si>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</si>
  <si>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</si>
  <si>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</si>
  <si>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</si>
  <si>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</si>
  <si>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</si>
  <si>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</si>
  <si>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</si>
  <si>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</si>
  <si>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</si>
  <si>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</si>
  <si>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</si>
  <si>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</si>
  <si>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</si>
  <si>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</si>
  <si>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</si>
  <si>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</si>
  <si>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</si>
  <si>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</si>
  <si>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</si>
  <si>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</si>
  <si>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</si>
  <si>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</si>
  <si>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</si>
  <si>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</si>
  <si>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</si>
  <si>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</si>
  <si>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</si>
  <si>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</si>
  <si>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</si>
  <si>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</si>
  <si>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</si>
  <si>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</si>
  <si>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</si>
  <si>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</si>
  <si>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</si>
  <si>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</si>
  <si>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</si>
  <si>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</si>
  <si>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</si>
  <si>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</si>
  <si>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</si>
  <si>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</si>
  <si>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</si>
  <si>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</si>
  <si>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</si>
  <si>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</si>
  <si>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</si>
  <si>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</si>
  <si>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</si>
  <si>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</si>
  <si>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</si>
  <si>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</si>
  <si>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</si>
  <si>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</si>
  <si>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</si>
  <si>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</si>
  <si>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</si>
  <si>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</si>
  <si>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</si>
  <si>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</si>
  <si>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</si>
  <si>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</si>
  <si>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</si>
  <si>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</si>
  <si>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</si>
  <si>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</si>
  <si>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</si>
  <si>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</si>
  <si>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</si>
  <si>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</si>
  <si>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</si>
  <si>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</si>
  <si>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</si>
  <si>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</si>
  <si>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</si>
  <si>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</si>
  <si>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</si>
  <si>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</si>
  <si>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</si>
  <si>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</si>
  <si>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</si>
  <si>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</si>
  <si>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</si>
  <si>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</si>
  <si>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</si>
  <si>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</si>
  <si>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</si>
  <si>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</si>
  <si>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</si>
  <si>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</si>
  <si>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</si>
  <si>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</si>
  <si>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</si>
  <si>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</si>
  <si>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</si>
  <si>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</si>
  <si>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</si>
  <si>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</si>
  <si>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</si>
  <si>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</si>
  <si>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</si>
  <si>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</si>
  <si>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</si>
  <si>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</si>
  <si>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</si>
  <si>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</si>
  <si>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</si>
  <si>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</si>
  <si>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</si>
  <si>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</si>
  <si>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</si>
  <si>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</si>
  <si>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</si>
  <si>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</si>
  <si>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</si>
  <si>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</si>
  <si>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</si>
  <si>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</si>
  <si>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</si>
  <si>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</si>
  <si>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</si>
  <si>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</si>
  <si>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</si>
  <si>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</si>
  <si>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</si>
  <si>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</si>
  <si>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</si>
  <si>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</si>
  <si>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</si>
  <si>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</si>
  <si>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</si>
  <si>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</si>
  <si>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</si>
  <si>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</si>
  <si>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</si>
  <si>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</si>
  <si>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</si>
  <si>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</si>
  <si>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</si>
  <si>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</si>
  <si>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</si>
  <si>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</si>
  <si>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</si>
  <si>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</si>
  <si>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</si>
  <si>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</si>
  <si>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</si>
  <si>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</si>
  <si>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</si>
  <si>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</si>
  <si>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</si>
  <si>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</si>
  <si>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</si>
  <si>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</si>
  <si>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</si>
  <si>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</si>
  <si>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</si>
  <si>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</si>
  <si>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</si>
  <si>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</si>
  <si>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</si>
  <si>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</si>
  <si>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</si>
  <si>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</si>
  <si>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</si>
  <si>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</si>
  <si>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</si>
  <si>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</si>
  <si>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</si>
  <si>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</si>
  <si>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</si>
  <si>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</si>
  <si>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</si>
  <si>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</si>
  <si>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</si>
  <si>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</si>
  <si>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</si>
  <si>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</si>
  <si>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</si>
  <si>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</si>
  <si>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</si>
  <si>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</si>
  <si>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</si>
  <si>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</si>
  <si>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</si>
  <si>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</si>
  <si>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</si>
  <si>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</si>
  <si>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</si>
  <si>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</si>
  <si>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</si>
  <si>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</si>
  <si>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</si>
  <si>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</si>
  <si>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</si>
  <si>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</si>
  <si>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</si>
  <si>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</si>
  <si>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</si>
  <si>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</si>
  <si>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</si>
  <si>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</si>
  <si>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</si>
  <si>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</si>
  <si>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</si>
  <si>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</si>
  <si>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</si>
  <si>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Site access located in aramco shibah EM request applied  team already dispatched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</si>
  <si>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</si>
  <si>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</si>
  <si>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</si>
  <si>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</si>
  <si>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</si>
  <si>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</si>
  <si>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</si>
  <si>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</si>
  <si>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</si>
  <si>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</si>
  <si>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</si>
  <si>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</si>
  <si>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</si>
  <si>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</si>
  <si>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</si>
  <si>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</si>
  <si>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</si>
  <si>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</si>
  <si>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</si>
  <si>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</si>
  <si>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</si>
  <si>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</si>
  <si>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</si>
  <si>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</si>
  <si>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</si>
  <si>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</si>
  <si>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</si>
  <si>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</si>
  <si>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</si>
  <si>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</si>
  <si>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</si>
  <si>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</si>
  <si>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</si>
  <si>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</si>
  <si>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</si>
  <si>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</si>
  <si>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</si>
  <si>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</si>
  <si>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</si>
  <si>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</si>
  <si>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</si>
  <si>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</si>
  <si>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</si>
  <si>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</si>
  <si>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</si>
  <si>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</si>
  <si>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</si>
  <si>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</si>
  <si>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</si>
  <si>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</si>
  <si>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</si>
  <si>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</si>
  <si>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</si>
  <si>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</si>
  <si>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</si>
  <si>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</si>
  <si>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</si>
  <si>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</si>
  <si>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</si>
  <si>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</si>
  <si>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</si>
  <si>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</si>
  <si>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</si>
  <si>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</si>
  <si>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</si>
  <si>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</si>
  <si>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</si>
  <si>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</si>
  <si>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</si>
  <si>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</si>
  <si>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</si>
  <si>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</si>
  <si>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</si>
  <si>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</si>
  <si>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</si>
  <si>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</si>
  <si>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</si>
  <si>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</si>
  <si>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</si>
  <si>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</si>
  <si>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</si>
  <si>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</si>
  <si>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</si>
  <si>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</si>
  <si>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PCM-20251028-00001378</t>
  </si>
  <si>
    <t>ETA 43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</si>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</sst>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295.67924155092624</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4.1301736113382503E-2</v>
      </c>
      <c r="H3" s="136">
        <v>45958.580810185187</v>
      </c>
      <c r="I3" s="134" t="str">
        <f>IFERROR(VLOOKUP(D3,DB!A:F,6,0),"")</f>
        <v>SCECO</v>
      </c>
      <c r="J3" s="134" t="str">
        <f>IFERROR(VLOOKUP(D3,DB!A:G,7,0),"")</f>
        <v>Dead</v>
      </c>
      <c r="K3" s="138" t="s">
        <v>39001</v>
      </c>
      <c r="L3" s="139" t="str">
        <f>IFERROR(VLOOKUP(D3,DB!A:I,9,0),"")</f>
        <v>Latis</v>
      </c>
    </row>
    <row r="4" spans="1:15" ht="15" customHeight="1">
      <c r="A4" s="133"/>
      <c r="B4" s="134" t="str">
        <f>IFERROR(VLOOKUP(D4,DB!A:K,11,0),"")</f>
        <v>R1</v>
      </c>
      <c r="C4" s="134">
        <v>1</v>
      </c>
      <c r="D4" s="134" t="s">
        <v>8463</v>
      </c>
      <c r="E4" s="135"/>
      <c r="F4" s="136"/>
      <c r="G4" s="137">
        <f ca="1">IFERROR(NOW()-F4,"")</f>
        <v>45958.627667476852</v>
      </c>
      <c r="H4" s="136"/>
      <c r="I4" s="134" t="str">
        <f>IFERROR(VLOOKUP(D4,DB!A:F,6,0),"")</f>
        <v>SCECO</v>
      </c>
      <c r="J4" s="134" t="str">
        <f>IFERROR(VLOOKUP(D4,DB!A:G,7,0),"")</f>
        <v>Good</v>
      </c>
      <c r="K4" s="170" t="s">
        <v>39002</v>
      </c>
      <c r="L4" s="139" t="str">
        <f>IFERROR(VLOOKUP(D4,DB!A:I,9,0),"")</f>
        <v>Latis</v>
      </c>
    </row>
    <row r="5" spans="1:15" ht="15" customHeight="1">
      <c r="A5" s="133"/>
      <c r="B5" s="134" t="str">
        <f>IFERROR(VLOOKUP(D5,DB!A:K,11,0),"")</f>
        <v/>
      </c>
      <c r="C5" s="134"/>
      <c r="D5" s="138"/>
      <c r="E5" s="135"/>
      <c r="F5" s="136"/>
      <c r="G5" s="137">
        <f ca="1">IFERROR(NOW()-F5,"")</f>
        <v>45958.627667476852</v>
      </c>
      <c r="H5" s="136"/>
      <c r="I5" s="134" t="str">
        <f>IFERROR(VLOOKUP(D5,DB!A:F,6,0),"")</f>
        <v/>
      </c>
      <c r="J5" s="134" t="str">
        <f>IFERROR(VLOOKUP(D5,DB!A:G,7,0),"")</f>
        <v/>
      </c>
      <c r="K5" s="170"/>
      <c r="L5" s="139" t="str">
        <f>IFERROR(VLOOKUP(D5,DB!A:I,9,0),"")</f>
        <v/>
      </c>
    </row>
    <row r="6" spans="1:15" ht="15" customHeight="1">
      <c r="A6" s="133"/>
      <c r="B6" s="134" t="str">
        <f>IFERROR(VLOOKUP(D6,DB!A:K,11,0),"")</f>
        <v/>
      </c>
      <c r="C6" s="134"/>
      <c r="D6" s="134"/>
      <c r="E6" s="135"/>
      <c r="F6" s="136"/>
      <c r="G6" s="137">
        <f ca="1">IFERROR(NOW()-F6,"")</f>
        <v>45958.627667476852</v>
      </c>
      <c r="H6" s="136"/>
      <c r="I6" s="134" t="str">
        <f>IFERROR(VLOOKUP(D6,DB!A:F,6,0),"")</f>
        <v/>
      </c>
      <c r="J6" s="134" t="str">
        <f>IFERROR(VLOOKUP(D6,DB!A:G,7,0),"")</f>
        <v/>
      </c>
      <c r="K6" s="170"/>
      <c r="L6" s="139" t="str">
        <f>IFERROR(VLOOKUP(D6,DB!A:I,9,0),"")</f>
        <v/>
      </c>
    </row>
    <row r="7" spans="1:15" ht="15" customHeight="1">
      <c r="A7" s="133"/>
      <c r="B7" s="134" t="str">
        <f>IFERROR(VLOOKUP(D7,DB!A:K,11,0),"")</f>
        <v/>
      </c>
      <c r="C7" s="134"/>
      <c r="D7" s="134"/>
      <c r="E7" s="135"/>
      <c r="F7" s="136"/>
      <c r="G7" s="137">
        <f ca="1">IFERROR(NOW()-F7,"")</f>
        <v>45958.627667476852</v>
      </c>
      <c r="H7" s="136"/>
      <c r="I7" s="134" t="str">
        <f>IFERROR(VLOOKUP(D7,DB!A:F,6,0),"")</f>
        <v/>
      </c>
      <c r="J7" s="134" t="str">
        <f>IFERROR(VLOOKUP(D7,DB!A:G,7,0),"")</f>
        <v/>
      </c>
      <c r="K7" s="170"/>
      <c r="L7" s="139" t="str">
        <f>IFERROR(VLOOKUP(D7,DB!A:I,9,0),"")</f>
        <v/>
      </c>
    </row>
    <row r="8" spans="1:15" ht="15" customHeight="1">
      <c r="A8" s="133"/>
      <c r="B8" s="134" t="str">
        <f>IFERROR(VLOOKUP(D8,DB!A:K,11,0),"")</f>
        <v/>
      </c>
      <c r="C8" s="134"/>
      <c r="D8" s="134"/>
      <c r="E8" s="135"/>
      <c r="F8" s="136"/>
      <c r="G8" s="137">
        <f ca="1">IFERROR(NOW()-F8,"")</f>
        <v>45958.627667476852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45958.627667476852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45958.627667476852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45958.627667476852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45958.627667476852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45958.627667476852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45958.627667476852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45958.627667476852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45958.627667476852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45958.627667476852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45958.627667476852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45958.627667476852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45958.627667476852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45958.627667476852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45958.627667476852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45958.627667476852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45958.627667476852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45958.627667476852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45958.627667476852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45958.627667476852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45958.627667476852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45958.627667476852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45958.627667476852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45958.627667476852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45958.627667476852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45958.627667476852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45958.627667476852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45958.627667476852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45958.627667476852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45958.627667476852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45958.627667476852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45958.627667476852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45958.627667476852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45958.627667476852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45958.627667476852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45958.627667476852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45958.627667476852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45958.627667476852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45958.627667476852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45958.627667476852</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45958.627667476852</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35393BF4-0683-4CF8-B92D-ACC07154E039}"/>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133.6278295138909</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39085</v>
      </c>
      <c r="B4" s="18" t="str">
        <f>IFERROR(VLOOKUP(D4,DB!A:K,11,0),"")</f>
        <v>R2</v>
      </c>
      <c r="C4" s="18">
        <v>1</v>
      </c>
      <c r="D4" s="18" t="s">
        <v>22875</v>
      </c>
      <c r="E4" s="114" t="s">
        <v>38998</v>
      </c>
      <c r="F4" s="115">
        <v>45958.478877314818</v>
      </c>
      <c r="G4" s="116">
        <f ca="1">IFERROR(NOW()-F4,"-")</f>
        <v>0.14879016203485662</v>
      </c>
      <c r="H4" s="115">
        <v>45958.473321759258</v>
      </c>
      <c r="I4" s="18" t="str">
        <f>IFERROR(VLOOKUP(D4,DB!A:F,6,0),"")</f>
        <v>SCECO</v>
      </c>
      <c r="J4" s="18" t="str">
        <f>IFERROR(VLOOKUP(D4,DB!A:G,7,0),"")</f>
        <v>Dead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39087</v>
      </c>
      <c r="B5" s="18" t="str">
        <f>IFERROR(VLOOKUP(D5,DB!A:K,11,0),"")</f>
        <v>R2</v>
      </c>
      <c r="C5" s="18">
        <v>2</v>
      </c>
      <c r="D5" s="18" t="s">
        <v>29317</v>
      </c>
      <c r="E5" s="114" t="s">
        <v>39080</v>
      </c>
      <c r="F5" s="115">
        <v>45958.612118055556</v>
      </c>
      <c r="G5" s="116">
        <f ca="1">IFERROR(NOW()-F5,"-")</f>
        <v>1.5549421295872889E-2</v>
      </c>
      <c r="H5" s="115">
        <v>45958.594756944447</v>
      </c>
      <c r="I5" s="18" t="str">
        <f>IFERROR(VLOOKUP(D5,DB!A:F,6,0),"")</f>
        <v>SCECO</v>
      </c>
      <c r="J5" s="18" t="str">
        <f>IFERROR(VLOOKUP(D5,DB!A:G,7,0),"")</f>
        <v>Vandalized</v>
      </c>
      <c r="K5" s="19" t="s">
        <v>39088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45958.627667476852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45958.627667476852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45958.627667476852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45958.627667476852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45958.627667476852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45958.627667476852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45958.627667476852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45958.627667476852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45958.627667476852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45958.627667476852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45958.627667476852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45958.627667476852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45958.627667476852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45958.627667476852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45958.627667476852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45958.627667476852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45958.627667476852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45958.627667476852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45958.627667476852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45958.627667476852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45958.627667476852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45958.627667476852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45958.627667476852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45958.627667476852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45958.627667476852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45958.627667476852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45958.627667476852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45958.627667476852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45958.627667476852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45958.627667476852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45958.627667476852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45958.627667476852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45958.627667476852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45958.627667476852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45958.627667476852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45958.627667476852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45958.627667476852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45958.627667476852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45958.627667476852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45958.627667476852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45958.627667476852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45958.627667476852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45958.627667476852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45958.627667476852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45958.627667476852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45958.627667476852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45958.627667476852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45958.627667476852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45958.627667476852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45958.627667476852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45958.627667476852</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45958.627667476852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45958.627667476852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45958.627667476852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45958.627667476852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45958.627667476852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45958.627667476852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45958.627667476852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45958.627667476852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45958.627667476852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45958.627667476852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45958.627667476852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45958.627667476852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45958.627667476852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45958.627667476852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45958.627667476852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45958.627667476852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45958.627667476852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45958.627667476852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45958.627667476852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45958.627667476852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45958.627667476852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45958.627667476852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45958.627667476852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45958.627667476852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45958.627667476852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45958.627667476852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45958.627667476852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45958.627667476852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45958.627667476852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45958.627667476852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45958.627667476852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45958.627667476852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45958.627667476852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45958.627667476852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45958.627667476852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45958.627667476852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45958.627667476852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45958.627667476852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45958.627667476852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45958.627667476852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45958.627667476852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45958.627667476852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45958.627667476852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45958.627667476852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45958.627667476852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45958.627667476852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45958.627667476852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45958.627667476852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45958.627667476852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45958.627667476852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45958.627667476852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45958.627667476852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45958.627667476852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45958.627667476852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45958.627667476852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45958.627667476852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45958.627667476852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45958.627667476852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45958.627667476852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45958.627667476852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45958.627667476852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45958.627667476852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45958.627667476852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45958.627667476852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45958.627667476852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45958.627667476852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45958.627667476852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45958.627667476852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45958.627667476852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45958.627667476852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45958.627667476852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45958.627667476852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45958.627667476852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45958.627667476852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45958.627667476852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45958.627667476852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45958.627667476852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45958.627667476852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45958.627667476852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45958.627667476852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45958.627667476852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45958.627667476852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45958.627667476852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45958.627667476852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45958.627667476852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45958.627667476852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45958.627667476852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45958.627667476852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45958.627667476852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45958.627667476852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45958.627667476852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45958.627667476852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45958.627667476852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45958.627667476852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45958.627667476852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45958.627667476852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45958.627667476852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45958.627667476852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45958.627667476852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45958.627667476852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45958.627667476852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45958.627667476852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45958.627667476852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45958.627667476852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45958.627667476852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45958.627667476852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45958.627667476852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45958.627667476852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45958.627667476852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45958.627667476852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45958.627667476852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45958.627667476852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45958.627667476852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45958.627667476852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45958.627667476852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45958.627667476852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45958.627667476852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45958.627667476852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45958.627667476852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45958.627667476852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45958.627667476852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45958.627667476852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45958.627667476852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45958.627667476852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45958.627667476852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45958.627667476852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45958.627667476852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45958.627667476852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45958.627667476852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45958.627667476852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45958.627667476852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45958.627667476852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45958.627667476852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45958.627667476852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45958.627667476852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45958.627667476852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45958.627667476852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45958.627667476852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45958.627667476852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45958.627667476852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45958.627667476852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45958.627667476852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45958.627667476852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45958.627667476852</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39089</v>
      </c>
      <c r="B2" s="63" t="str">
        <f>IFERROR(VLOOKUP(D2,DB!A:K,11,0),"")</f>
        <v>R3</v>
      </c>
      <c r="C2" s="18">
        <v>1</v>
      </c>
      <c r="D2" s="63" t="s">
        <v>20220</v>
      </c>
      <c r="E2" s="18" t="s">
        <v>38998</v>
      </c>
      <c r="F2" s="20">
        <v>45958.578564814816</v>
      </c>
      <c r="G2" s="21">
        <f t="shared" ref="G2:G7" ca="1" si="0">IFERROR(NOW()-F2,"-")</f>
        <v>4.9102662036602851E-2</v>
      </c>
      <c r="H2" s="22">
        <v>45958.572777777779</v>
      </c>
      <c r="I2" s="19" t="str">
        <f>IFERROR(VLOOKUP(D2,DB!A:F,6,0),"")</f>
        <v>SCECO</v>
      </c>
      <c r="J2" s="18" t="str">
        <f>IFERROR(VLOOKUP(D2,DB!A:G,7,0),"")</f>
        <v>Dead</v>
      </c>
      <c r="K2" s="46" t="s">
        <v>39090</v>
      </c>
      <c r="L2" s="23" t="str">
        <f>IFERROR(VLOOKUP(D2,DB!A:I,9,0),"")</f>
        <v>Latis</v>
      </c>
    </row>
    <row r="3" spans="1:13" ht="15" customHeight="1">
      <c r="A3" s="19"/>
      <c r="B3" s="63" t="str">
        <f>IFERROR(VLOOKUP(D3,DB!A:K,11,0),"")</f>
        <v/>
      </c>
      <c r="C3" s="18"/>
      <c r="D3" s="18"/>
      <c r="E3" s="18"/>
      <c r="F3" s="20"/>
      <c r="G3" s="21">
        <f t="shared" ca="1" si="0"/>
        <v>45958.627667476852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45958.627667476852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45958.627667476852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45958.627667476852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45958.627667476852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45958.627667476852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45958.627667476852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45958.627667476852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45958.627667476852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45958.627667476852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45958.627667476852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45958.627667476852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45958.627667476852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45958.627667476852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45958.627667476852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45958.627667476852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45958.627667476852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45958.627667476852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45958.627667476852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45958.627667476852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45958.627667476852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45958.627667476852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45958.627667476852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45958.627667476852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45958.627667476852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45958.627667476852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45958.627667476852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45958.627667476852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45958.627667476852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45958.627667476852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45958.627667476852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45958.627667476852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45958.627667476852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45958.627667476852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45958.627667476852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45958.627667476852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45958.627667476852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45958.627667476852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45958.627667476852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45958.627667476852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45958.627667476852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45958.627667476852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45958.627667476852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45958.627667476852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45958.627667476852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45958.627667476852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45958.627667476852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45958.627667476852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45958.627667476852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45958.627667476852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45958.627667476852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45958.627667476852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45958.627667476852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45958.627667476852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45958.627667476852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45958.627667476852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45958.627667476852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45958.627667476852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45958.627667476852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45958.627667476852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45958.627667476852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45958.627667476852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45958.627667476852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45958.627667476852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45958.627667476852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45958.627667476852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45958.627667476852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45958.627667476852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45958.627667476852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45958.627667476852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45958.627667476852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45958.627667476852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45958.627667476852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45958.627667476852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45958.627667476852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45958.627667476852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45958.627667476852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45958.627667476852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45958.627667476852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45958.627667476852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45958.627667476852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45958.627667476852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45958.627667476852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45958.627667476852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45958.627667476852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45958.627667476852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45958.627667476852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45958.627667476852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45958.627667476852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45958.627667476852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45958.627667476852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45958.627667476852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45958.627667476852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45958.627667476852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45958.627667476852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45958.627667476852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45958.627667476852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45958.627667476852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45958.627667476852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45958.627667476852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45958.627667476852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45958.627667476852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45958.627667476852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45958.627667476852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45958.627667476852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45958.627667476852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45958.627667476852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45958.627667476852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45958.627667476852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45958.627667476852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45958.627667476852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45958.627667476852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45958.627667476852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45958.627667476852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45958.627667476852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45958.627667476852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45958.627667476852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45958.627667476852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45958.627667476852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45958.627667476852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45958.627667476852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45958.627667476852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45958.627667476852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45958.627667476852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45958.627667476852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45958.627667476852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45958.627667476852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45958.627667476852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45958.627667476852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45958.627667476852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45958.627667476852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45958.627667476852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45958.627667476852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45958.627667476852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45958.627667476852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45958.627667476852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45958.627667476852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45958.627667476852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45958.627667476852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45958.627667476852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45958.627667476852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45958.627667476852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45958.627667476852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45958.627667476852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45958.627667476852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45958.627667476852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45958.627667476852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45958.627667476852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45958.627667476852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45958.627667476852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45958.627667476852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45958.627667476852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45958.627667476852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45958.627667476852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45958.627667476852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45958.627667476852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45958.627667476852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45958.627667476852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45958.627667476852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45958.627667476852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45958.627667476852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45958.627667476852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45958.627667476852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45958.627667476852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45958.627667476852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45958.627667476852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45958.627667476852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45958.627667476852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45958.627667476852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45958.627667476852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45958.627667476852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45958.627667476852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45958.627667476852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45958.627667476852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45958.627667476852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45958.627667476852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45958.627667476852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45958.627667476852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45958.627667476852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45958.627667476852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45958.627667476852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45958.627667476852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45958.627667476852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45958.627667476852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45958.627667476852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45958.627667476852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45958.627667476852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45958.627667476852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45958.627667476852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45958.627667476852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45958.627667476852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45958.627667476852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45958.627667476852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45958.627667476852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45958.627667476852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45958.627667476852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45958.627667476852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45958.627667476852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45958.627667476852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45958.627667476852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45958.627667476852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45958.627667476852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45958.627667476852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45958.627667476852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45958.627667476852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45958.627667476852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45958.627667476852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45958.627667476852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45958.627667476852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45958.627667476852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45958.627667476852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45958.627667476852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45958.627667476852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45958.627667476852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45958.627667476852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45958.627667476852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45958.627667476852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45958.627667476852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45958.627667476852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45958.627667476852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45958.627667476852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45958.627667476852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45958.627667476852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45958.627667476852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45958.627667476852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45958.627667476852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45958.627667476852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45958.627667476852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45958.627667476852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45958.627667476852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45958.627667476852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45958.627667476852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45958.627667476852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45958.627667476852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45958.627667476852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45958.627667476852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45958.627667476852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45958.627667476852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45958.627667476852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45958.627667476852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45958.627667476852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45958.627667476852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45958.627667476852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45958.627667476852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45958.627667476852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45958.627667476852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45958.627667476852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45958.627667476852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45958.627667476852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45958.627667476852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45958.627667476852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45958.627667476852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45958.627667476852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45958.627667476852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45958.627667476852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45958.627667476852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45958.627667476852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45958.627667476852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45958.627667476852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45958.627667476852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45958.627667476852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45958.627667476852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45958.627667476852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45958.627667476852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45958.627667476852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45958.627667476852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45958.627667476852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45958.627667476852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45958.627667476852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45958.627667476852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45958.627667476852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45958.627667476852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45958.627667476852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45958.627667476852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45958.627667476852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45958.627667476852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45958.627667476852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45958.627667476852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45958.627667476852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45958.627667476852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45958.627667476852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45958.627667476852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45958.627667476852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45958.627667476852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45958.627667476852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45958.627667476852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45958.627667476852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45958.627667476852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45958.627667476852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45958.627667476852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45958.627667476852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45958.627667476852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45958.627667476852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45958.627667476852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45958.627667476852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45958.627667476852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45958.627667476852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45958.627667476852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45958.627667476852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45958.627667476852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45958.627667476852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45958.627667476852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45958.627667476852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45958.627667476852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45958.627667476852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45958.627667476852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45958.627667476852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45958.627667476852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45958.627667476852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45958.627667476852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45958.627667476852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45958.627667476852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45958.627667476852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45958.627667476852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45958.627667476852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45958.627667476852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45958.627667476852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45958.627667476852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45958.627667476852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45958.627667476852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45958.627667476852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45958.627667476852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45958.627667476852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45958.627667476852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45958.627667476852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45958.627667476852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45958.627667476852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45958.627667476852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45958.627667476852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45958.627667476852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45958.627667476852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45958.627667476852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45958.627667476852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45958.627667476852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45958.627667476852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45958.627667476852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45958.627667476852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45958.627667476852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45958.627667476852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45958.627667476852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45958.627667476852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45958.627667476852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45958.627667476852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45958.627667476852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45958.627667476852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45958.627667476852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45958.627667476852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45958.627667476852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45958.627667476852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45958.627667476852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45958.627667476852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45958.627667476852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45958.627667476852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45958.627667476852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45958.627667476852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45958.627667476852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45958.627667476852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45958.627667476852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45958.627667476852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45958.627667476852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45958.627667476852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45958.627667476852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45958.627667476852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45958.627667476852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45958.627667476852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45958.627667476852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45958.627667476852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45958.627667476852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45958.627667476852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45958.627667476852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45958.627667476852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45958.627667476852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45958.627667476852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45958.627667476852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45958.627667476852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45958.627667476852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45958.627667476852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45958.627667476852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45958.627667476852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45958.627667476852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45958.627667476852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45958.627667476852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45958.627667476852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45958.627667476852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45958.627667476852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45958.627667476852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45958.627667476852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45958.627667476852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45958.627667476852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45958.627667476852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45958.627667476852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45958.627667476852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45958.627667476852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45958.627667476852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45958.627667476852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45958.627667476852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45958.627667476852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45958.627667476852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45958.627667476852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45958.627667476852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45958.627667476852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45958.627667476852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45958.627667476852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45958.627667476852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45958.627667476852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45958.627667476852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45958.627667476852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45958.627667476852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45958.627667476852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45958.627667476852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45958.627667476852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45958.627667476852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45958.627667476852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45958.627667476852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45958.627667476852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45958.627667476852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45958.627667476852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45958.627667476852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45958.627667476852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45958.627667476852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45958.627667476852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45958.627667476852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45958.627667476852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45958.627667476852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45958.627667476852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45958.627667476852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45958.627667476852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45958.627667476852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45958.627667476852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45958.627667476852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45958.627667476852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45958.627667476852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45958.627667476852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45958.627667476852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45958.627667476852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45958.627667476852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45958.627667476852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45958.627667476852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45958.627667476852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45958.627667476852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45958.627667476852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45958.627667476852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45958.627667476852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45958.627667476852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45958.627667476852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45958.627667476852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45958.627667476852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45958.627667476852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45958.627667476852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45958.627667476852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45958.627667476852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45958.627667476852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45958.627667476852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45958.627667476852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45958.627667476852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45958.627667476852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45958.627667476852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45958.627667476852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45958.627667476852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45958.627667476852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45958.627667476852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45958.627667476852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45958.627667476852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45958.627667476852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45958.627667476852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45958.627667476852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45958.627667476852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45958.627667476852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45958.627667476852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45958.627667476852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45958.627667476852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45958.627667476852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45958.627667476852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45958.627667476852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45958.627667476852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45958.627667476852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45958.627667476852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45958.627667476852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45958.627667476852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45958.627667476852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45958.627667476852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45958.627667476852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45958.627667476852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45958.627667476852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45958.627667476852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45958.627667476852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45958.627667476852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45958.627667476852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45958.627667476852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45958.627667476852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45958.627667476852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45958.627667476852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45958.627667476852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45958.627667476852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45958.627667476852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45958.627667476852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45958.627667476852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45958.627667476852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45958.627667476852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45958.627667476852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45958.627667476852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45958.627667476852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45958.627667476852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45958.627667476852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45958.627667476852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45958.627667476852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45958.627667476852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45958.627667476852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45958.627667476852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45958.627667476852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45958.627667476852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45958.627667476852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45958.627667476852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45958.627667476852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45958.627667476852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45958.627667476852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45958.627667476852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45958.627667476852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45958.627667476852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45958.627667476852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45958.627667476852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45958.627667476852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45958.627667476852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45958.627667476852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45958.627667476852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45958.627667476852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45958.627667476852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45958.627667476852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45958.627667476852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45958.627667476852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45958.627667476852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45958.627667476852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45958.627667476852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45958.627667476852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45958.627667476852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45958.627667476852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45958.627667476852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45958.627667476852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45958.627667476852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45958.627667476852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45958.627667476852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45958.627667476852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45958.627667476852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45958.627667476852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45958.627667476852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45958.627667476852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45958.627667476852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45958.627667476852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45958.627667476852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45958.627667476852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45958.627667476852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45958.627667476852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45958.627667476852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45958.627667476852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45958.627667476852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45958.627667476852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45958.627667476852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45958.627667476852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45958.627667476852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45958.627667476852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45958.627667476852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45958.627667476852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45958.627667476852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45958.627667476852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45958.627667476852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45958.627667476852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45958.627667476852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45958.627667476852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45958.627667476852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45958.627667476852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45958.627667476852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45958.627667476852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45958.627667476852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45958.627667476852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45958.627667476852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45958.627667476852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45958.627667476852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45958.627667476852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45958.627667476852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45958.627667476852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45958.627667476852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45958.627667476852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45958.627667476852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45958.627667476852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45958.627667476852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45958.627667476852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45958.627667476852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45958.627667476852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45958.627667476852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45958.627667476852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45958.627667476852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45958.627667476852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45958.627667476852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45958.627667476852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45958.627667476852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45958.627667476852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45958.627667476852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45958.627667476852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45958.627667476852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45958.627667476852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45958.627667476852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45958.627667476852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45958.627667476852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45958.627667476852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45958.627667476852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45958.627667476852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45958.627667476852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45958.627667476852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45958.627667476852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45958.627667476852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45958.627667476852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45958.627667476852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45958.627667476852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45958.627667476852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45958.627667476852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45958.627667476852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45958.627667476852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45958.627667476852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45958.627667476852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45958.627667476852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45958.627667476852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45958.627667476852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45958.627667476852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45958.627667476852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45958.627667476852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45958.627667476852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45958.627667476852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45958.627667476852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45958.627667476852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45958.627667476852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45958.627667476852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45958.627667476852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45958.627667476852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45958.627667476852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45958.627667476852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45958.627667476852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45958.627667476852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45958.627667476852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45958.627667476852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45958.627667476852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45958.627667476852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45958.627667476852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45958.627667476852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45958.627667476852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45958.627667476852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45958.627667476852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45958.627667476852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45958.627667476852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45958.627667476852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45958.627667476852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45958.627667476852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45958.627667476852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45958.627667476852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45958.627667476852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45958.627667476852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45958.627667476852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45958.627667476852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45958.627667476852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45958.627667476852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45958.627667476852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45958.627667476852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45958.627667476852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45958.627667476852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45958.627667476852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45958.627667476852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45958.627667476852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45958.627667476852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45958.627667476852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45958.627667476852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45958.627667476852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45958.627667476852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45958.627667476852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45958.627667476852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45958.627667476852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45958.627667476852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45958.627667476852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45958.627667476852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45958.627667476852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45958.627667476852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45958.627667476852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45958.627667476852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45958.627667476852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45958.627667476852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45958.627667476852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45958.627667476852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45958.627667476852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45958.627667476852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45958.627667476852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45958.627667476852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45958.627667476852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45958.627667476852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45958.627667476852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45958.627667476852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45958.627667476852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45958.627667476852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45958.627667476852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45958.627667476852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45958.627667476852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45958.627667476852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45958.627667476852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45958.627667476852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45958.627667476852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45958.627667476852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45958.627667476852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45958.627667476852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45958.627667476852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45958.627667476852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45958.627667476852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45958.627667476852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45958.627667476852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45958.627667476852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45958.627667476852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45958.627667476852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45958.627667476852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45958.627667476852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45958.627667476852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45958.627667476852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45958.627667476852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45958.627667476852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45958.627667476852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45958.627667476852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45958.627667476852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45958.627667476852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45958.627667476852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45958.627667476852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45958.627667476852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45958.627667476852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45958.627667476852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45958.627667476852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45958.627667476852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45958.627667476852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45958.627667476852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45958.627667476852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45958.627667476852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45958.627667476852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45958.627667476852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45958.627667476852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45958.627667476852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45958.627667476852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45958.627667476852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45958.627667476852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45958.627667476852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45958.627667476852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45958.627667476852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45958.627667476852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45958.627667476852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45958.627667476852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45958.627667476852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45958.627667476852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45958.627667476852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45958.627667476852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45958.627667476852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45958.627667476852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45958.627667476852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45958.627667476852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45958.627667476852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45958.627667476852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45958.627667476852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45958.627667476852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45958.627667476852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45958.627667476852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45958.627667476852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45958.627667476852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45958.627667476852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45958.627667476852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45958.627667476852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45958.627667476852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45958.627667476852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45958.627667476852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45958.627667476852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45958.627667476852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45958.627667476852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45958.627667476852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45958.627667476852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45958.627667476852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45958.627667476852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45958.627667476852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45958.627667476852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45958.627667476852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45958.627667476852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45958.627667476852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45958.627667476852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45958.627667476852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45958.627667476852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45958.627667476852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45958.627667476852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45958.627667476852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45958.627667476852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45958.627667476852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45958.627667476852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45958.627667476852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45958.627667476852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45958.627667476852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45958.627667476852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45958.627667476852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45958.627667476852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45958.627667476852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45958.627667476852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45958.627667476852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45958.627667476852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45958.627667476852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45958.627667476852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45958.627667476852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45958.627667476852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45958.627667476852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45958.627667476852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45958.627667476852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45958.627667476852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45958.627667476852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45958.627667476852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45958.627667476852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45958.627667476852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45958.627667476852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45958.627667476852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45958.627667476852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45958.627667476852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45958.627667476852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45958.627667476852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45958.627667476852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45958.627667476852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45958.627667476852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45958.627667476852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45958.627667476852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45958.627667476852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45958.627667476852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45958.627667476852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45958.627667476852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45958.627667476852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45958.627667476852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45958.627667476852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45958.627667476852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45958.627667476852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45958.627667476852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45958.627667476852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45958.627667476852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45958.627667476852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45958.627667476852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45958.627667476852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45958.627667476852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45958.627667476852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45958.627667476852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45958.627667476852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45958.627667476852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45958.627667476852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45958.627667476852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45958.627667476852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45958.627667476852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45958.627667476852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45958.627667476852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45958.627667476852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45958.627667476852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45958.627667476852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45958.627667476852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45958.627667476852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45958.627667476852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45958.627667476852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45958.627667476852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45958.627667476852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45958.627667476852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45958.627667476852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45958.627667476852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45958.627667476852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45958.627667476852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45958.627667476852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45958.627667476852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45958.627667476852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45958.627667476852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45958.627667476852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45958.627667476852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45958.627667476852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45958.627667476852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45958.627667476852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45958.627667476852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45958.627667476852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45958.627667476852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45958.627667476852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45958.627667476852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45958.627667476852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45958.627667476852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45958.627667476852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45958.627667476852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45958.627667476852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45958.627667476852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45958.627667476852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45958.627667476852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45958.627667476852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45958.627667476852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45958.627667476852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45958.627667476852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45958.627667476852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45958.627667476852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45958.627667476852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45958.627667476852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45958.627667476852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45958.627667476852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45958.627667476852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45958.627667476852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45958.627667476852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45958.627667476852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45958.627667476852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45958.627667476852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45958.627667476852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45958.627667476852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45958.627667476852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45958.627667476852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45958.627667476852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45958.627667476852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45958.627667476852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45958.627667476852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45958.627667476852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45958.627667476852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45958.627667476852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45958.627667476852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45958.627667476852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45958.627667476852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45958.627667476852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45958.627667476852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45958.627667476852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45958.627667476852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45958.627667476852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45958.627667476852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45958.627667476852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45958.627667476852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45958.627667476852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45958.627667476852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45958.627667476852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45958.627667476852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45958.627667476852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45958.627667476852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45958.627667476852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45958.627667476852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45958.627667476852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45958.627667476852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45958.627667476852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45958.627667476852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45958.627667476852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45958.627667476852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45958.627667476852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45958.627667476852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45958.627667476852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45958.627667476852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45958.627667476852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45958.627667476852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45958.627667476852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45958.627667476852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45958.627667476852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45958.627667476852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45958.627667476852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45958.627667476852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45958.627667476852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45958.627667476852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45958.627667476852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45958.627667476852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45958.627667476852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45958.627667476852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45958.627667476852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45958.627667476852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45958.627667476852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45958.627667476852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45958.627667476852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45958.627667476852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45958.627667476852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45958.627667476852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45958.627667476852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45958.627667476852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45958.627667476852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45958.627667476852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45958.627667476852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45958.627667476852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45958.627667476852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45958.627667476852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45958.627667476852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45958.627667476852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45958.627667476852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45958.627667476852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45958.627667476852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45958.627667476852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45958.627667476852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45958.627667476852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45958.627667476852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45958.627667476852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45958.627667476852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45958.627667476852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45958.627667476852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45958.627667476852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45958.627667476852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45958.627667476852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45958.627667476852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45958.627667476852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45958.627667476852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45958.627667476852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45958.627667476852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45958.627667476852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45958.627667476852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45958.627667476852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45958.627667476852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45958.627667476852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45958.627667476852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45958.627667476852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45958.627667476852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45958.627667476852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45958.627667476852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45958.627667476852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45958.627667476852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45958.627667476852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45958.627667476852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45958.627667476852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45958.627667476852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45958.627667476852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45958.627667476852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45958.627667476852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45958.627667476852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45958.627667476852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45958.627667476852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45958.627667476852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45958.627667476852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45958.627667476852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45958.627667476852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45958.627667476852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45958.627667476852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45958.627667476852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45958.627667476852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45958.627667476852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45958.627667476852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45958.627667476852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45958.627667476852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45958.627667476852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45958.627667476852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45958.627667476852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45958.627667476852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45958.627667476852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45958.627667476852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45958.627667476852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45958.627667476852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45958.627667476852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45958.627667476852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45958.627667476852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45958.627667476852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45958.627667476852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45958.627667476852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45958.627667476852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45958.627667476852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45958.627667476852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45958.627667476852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45958.627667476852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45958.627667476852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45958.627667476852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45958.627667476852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45958.627667476852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45958.627667476852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45958.627667476852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45958.627667476852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45958.627667476852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45958.627667476852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45958.627667476852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45958.627667476852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45958.627667476852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45958.627667476852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45958.627667476852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45958.627667476852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45958.627667476852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45958.627667476852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45958.627667476852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45958.627667476852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45958.627667476852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45958.627667476852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45958.627667476852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45958.627667476852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45958.627667476852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45958.627667476852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45958.627667476852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45958.627667476852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45958.627667476852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45958.627667476852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45958.627667476852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45958.627667476852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45958.627667476852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45958.627667476852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45958.627667476852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45958.627667476852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45958.627667476852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45958.627667476852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45958.627667476852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45958.627667476852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45958.627667476852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45958.627667476852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45958.627667476852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45958.627667476852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45958.627667476852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45958.627667476852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45958.627667476852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45958.627667476852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45958.627667476852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45958.627667476852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45958.627667476852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45958.627667476852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45958.627667476852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45958.627667476852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45958.627667476852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45958.627667476852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45958.627667476852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45958.627667476852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45958.627667476852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45958.627667476852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45958.627667476852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45958.627667476852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45958.627667476852</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39091</v>
      </c>
      <c r="B2" s="94" t="str">
        <f>IFERROR(VLOOKUP(D2,DB!A:K,11,0),"")</f>
        <v>R4</v>
      </c>
      <c r="C2" s="97">
        <v>1</v>
      </c>
      <c r="D2" s="94" t="s">
        <v>35115</v>
      </c>
      <c r="E2" s="98" t="s">
        <v>38998</v>
      </c>
      <c r="F2" s="99">
        <v>45703.480717592596</v>
      </c>
      <c r="G2" s="100">
        <f ca="1">IFERROR(NOW()-F2,"")</f>
        <v>255.14694988425617</v>
      </c>
      <c r="H2" s="99">
        <v>45703.474768518521</v>
      </c>
      <c r="I2" s="99" t="str">
        <f>IFERROR(VLOOKUP(D2,DB!A:F,6,0),"")</f>
        <v>SCECO</v>
      </c>
      <c r="J2" s="99" t="str">
        <f>IFERROR(VLOOKUP(D2,DB!A:G,7,0),"")</f>
        <v>Dead</v>
      </c>
      <c r="K2" s="101" t="s">
        <v>39092</v>
      </c>
      <c r="L2" s="94" t="str">
        <f>IFERROR(VLOOKUP(D2,DB!A:I,9,0),"")</f>
        <v>Latis</v>
      </c>
    </row>
    <row r="3" spans="1:16" ht="15" customHeight="1">
      <c r="A3" s="119"/>
      <c r="B3" s="119" t="str">
        <f>IFERROR(VLOOKUP(D3,DB!A:K,11,0),"")</f>
        <v/>
      </c>
      <c r="C3" s="120"/>
      <c r="D3" s="121"/>
      <c r="E3" s="98"/>
      <c r="F3" s="123"/>
      <c r="G3" s="124">
        <f ca="1">IFERROR(NOW()-F3,"")</f>
        <v>45958.627667476852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45958.627667476852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45958.627667476852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45958.627667476852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45958.627667476852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45958.627667476852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45958.627667476852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45958.627667476852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45958.627667476852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45958.627667476852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45958.627667476852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45958.627667476852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45958.627667476852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45958.627667476852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45958.627667476852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45958.627667476852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45958.627667476852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45958.627667476852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45958.627667476852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45958.627667476852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45958.627667476852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45958.627667476852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45958.627667476852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45958.627667476852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45958.627667476852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45958.627667476852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45958.627667476852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45958.627667476852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45958.627667476852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45958.627667476852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45958.627667476852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45958.627667476852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45958.627667476852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45958.627667476852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45958.627667476852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45958.627667476852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45958.627667476852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45958.627667476852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45958.627667476852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45958.627667476852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45958.627667476852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45958.627667476852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45958.627667476852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45958.627667476852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45958.627667476852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45958.627667476852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45958.627667476852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45958.627667476852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45958.627667476852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45958.627667476852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45958.627667476852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45958.627667476852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45958.627667476852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45958.627667476852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45958.627667476852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45958.627667476852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45958.627667476852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45958.627667476852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45958.627667476852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45958.627667476852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45958.627667476852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45958.627667476852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45958.627667476852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45958.627667476852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45958.627667476852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45958.627667476852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45958.627667476852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45958.627667476852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45958.627667476852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45958.627667476852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45958.627667476852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45958.627667476852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45958.627667476852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45958.627667476852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45958.627667476852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45958.627667476852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45958.627667476852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45958.627667476852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45958.627667476852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45958.627667476852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45958.627667476852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45958.627667476852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45958.627667476852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45958.627667476852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45958.627667476852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45958.627667476852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45958.627667476852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45958.627667476852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45958.627667476852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45958.627667476852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45958.627667476852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45958.627667476852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45958.627667476852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45958.627667476852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45958.627667476852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45958.627667476852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45958.627667476852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45958.627667476852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45958.627667476852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45958.627667476852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45958.627667476852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45958.627667476852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45958.627667476852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45958.627667476852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45958.627667476852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45958.627667476852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45958.627667476852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45958.627667476852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45958.627667476852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45958.627667476852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45958.627667476852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45958.627667476852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45958.627667476852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45958.627667476852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45958.627667476852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45958.627667476852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45958.627667476852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45958.627667476852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45958.627667476852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45958.627667476852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45958.627667476852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45958.627667476852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45958.627667476852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45958.627667476852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45958.627667476852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45958.627667476852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45958.627667476852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45958.627667476852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45958.627667476852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45958.627667476852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45958.627667476852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45958.627667476852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45958.627667476852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45958.627667476852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45958.627667476852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45958.627667476852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45958.627667476852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45958.627667476852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45958.627667476852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45958.627667476852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45958.627667476852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45958.627667476852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45958.627667476852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45958.627667476852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45958.627667476852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45958.627667476852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45958.627667476852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45958.627667476852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45958.627667476852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45958.627667476852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45958.627667476852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45958.627667476852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45958.627667476852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45958.627667476852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45958.627667476852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45958.627667476852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45958.627667476852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45958.627667476852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45958.627667476852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45958.627667476852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45958.627667476852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45958.627667476852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45958.627667476852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45958.627667476852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45958.627667476852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45958.627667476852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45958.627667476852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45958.627667476852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45958.627667476852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45958.627667476852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45958.627667476852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45958.627667476852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45958.627667476852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45958.627667476852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45958.627667476852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45958.627667476852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45958.627667476852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45958.627667476852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45958.627667476852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45958.627667476852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45958.627667476852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45958.627667476852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45958.627667476852</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45958.627667476852</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66.795607291664055</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39080</v>
      </c>
      <c r="F3" s="38">
        <v>45926.188877314817</v>
      </c>
      <c r="G3" s="144">
        <f t="shared" ref="G3" ca="1" si="0">IFERROR(NOW()-F3,"")</f>
        <v>32.43879016203573</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39080</v>
      </c>
      <c r="F4" s="153">
        <v>45948.661111111112</v>
      </c>
      <c r="G4" s="154">
        <f ca="1">IFERROR(NOW()-F4,"")</f>
        <v>9.9665563657399616</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45958.627667476852</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45958.627667476852</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45958.627667476852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45958.627667476852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45958.627667476852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45958.627667476852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45958.627667476852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45958.627667476852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45958.627667476852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45958.627667476852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45958.627667476852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45958.627667476852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45958.627667476852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45958.627667476852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45958.627667476852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45958.627667476852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45958.627667476852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45958.627667476852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45958.627667476852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45958.627667476852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45958.627667476852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45958.627667476852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45958.627667476852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45958.627667476852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45958.627667476852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45958.627667476852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45958.627667476852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45958.627667476852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45958.627667476852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45958.627667476852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45958.627667476852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45958.627667476852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45958.627667476852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45958.627667476852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45958.627667476852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45958.627667476852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45958.627667476852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45958.627667476852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45958.627667476852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45958.627667476852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45958.627667476852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45958.627667476852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45958.627667476852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45958.627667476852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45958.627667476852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45958.627667476852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45958.627667476852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45958.627667476852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45958.627667476852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45958.627667476852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45958.627667476852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45958.627667476852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45958.627667476852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45958.627667476852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45958.627667476852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45958.627667476852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45958.627667476852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45958.627667476852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45958.627667476852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45958.627667476852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45958.627667476852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45958.627667476852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45958.627667476852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45958.627667476852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45958.627667476852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45958.627667476852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45958.627667476852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45958.627667476852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45958.627667476852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45958.627667476852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45958.627667476852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45958.627667476852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45958.627667476852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45958.627667476852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45958.627667476852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45958.627667476852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45958.627667476852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45958.627667476852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45958.627667476852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45958.627667476852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45958.627667476852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45958.627667476852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45958.627667476852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45958.627667476852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45958.627667476852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45958.627667476852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45958.627667476852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45958.627667476852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45958.627667476852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45958.627667476852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45958.627667476852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45958.627667476852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45958.627667476852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45958.627667476852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45958.627667476852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45958.627667476852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45958.627667476852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45958.627667476852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45958.627667476852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45958.627667476852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45958.627667476852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45958.627667476852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45958.627667476852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45958.627667476852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45958.627667476852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45958.627667476852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45958.627667476852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45958.627667476852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45958.627667476852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45958.627667476852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45958.627667476852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45958.627667476852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45958.627667476852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45958.627667476852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45958.627667476852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45958.627667476852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45958.627667476852</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45958.627667476852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45958.627667476852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45958.627667476852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45958.627667476852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45958.627667476852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45958.627667476852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45958.627667476852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45958.627667476852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45958.627667476852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45958.627667476852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45958.627667476852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45958.627667476852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45958.627667476852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45958.627667476852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45958.627667476852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45958.627667476852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45958.627667476852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45958.627667476852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45958.627667476852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45958.627667476852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45958.627667476852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45958.627667476852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45958.627667476852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45958.627667476852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45958.627667476852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45958.627667476852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45958.627667476852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45958.627667476852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45958.627667476852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45958.627667476852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45958.627667476852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45958.627667476852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45958.627667476852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45958.627667476852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45958.627667476852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45958.627667476852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45958.627667476852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45958.627667476852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45958.627667476852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45958.627667476852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45958.627667476852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45958.627667476852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45958.627667476852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45958.627667476852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45958.627667476852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45958.627667476852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45958.627667476852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45958.627667476852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45958.627667476852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45958.627667476852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45958.627667476852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45958.627667476852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45958.627667476852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45958.627667476852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45958.627667476852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45958.627667476852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45958.627667476852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45958.627667476852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45958.627667476852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45958.627667476852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45958.627667476852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45958.627667476852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45958.627667476852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45958.627667476852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45958.627667476852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45958.627667476852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45958.627667476852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45958.627667476852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45958.627667476852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45958.627667476852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45958.627667476852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45958.627667476852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45958.627667476852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45958.627667476852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45958.627667476852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45958.627667476852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45958.627667476852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45958.627667476852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45958.627667476852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45958.627667476852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45958.627667476852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45958.627667476852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45958.627667476852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45958.627667476852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45958.627667476852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45958.627667476852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45958.627667476852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45958.627667476852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45958.627667476852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45958.627667476852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45958.627667476852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45958.627667476852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45958.627667476852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45958.627667476852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45958.627667476852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45958.627667476852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45958.627667476852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45958.627667476852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45958.627667476852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45958.627667476852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45958.627667476852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45958.627667476852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45958.627667476852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45958.627667476852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45958.627667476852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45958.627667476852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45958.627667476852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45958.627667476852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45958.627667476852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45958.627667476852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45958.627667476852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45958.627667476852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45958.627667476852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45958.627667476852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45958.627667476852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45958.627667476852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45958.627667476852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45958.627667476852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45958.627667476852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45958.627667476852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45958.627667476852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45958.627667476852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45958.627667476852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45958.627667476852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45958.627667476852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45958.627667476852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45958.627667476852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45958.627667476852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45958.627667476852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45958.627667476852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45958.627667476852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45958.627667476852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45958.627667476852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45958.627667476852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45958.627667476852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45958.627667476852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45958.627667476852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45958.627667476852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45958.627667476852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45958.627667476852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45958.627667476852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45958.627667476852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45958.627667476852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45958.627667476852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45958.627667476852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45958.627667476852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45958.627667476852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45958.627667476852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45958.627667476852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45958.627667476852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45958.627667476852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45958.627667476852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45958.627667476852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45958.627667476852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45958.627667476852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45958.627667476852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45958.627667476852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45958.627667476852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45958.627667476852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45958.627667476852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45958.627667476852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45958.627667476852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45958.627667476852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45958.627667476852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45958.627667476852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45958.627667476852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45958.627667476852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45958.627667476852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45958.627667476852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45958.627667476852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45958.627667476852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45958.627667476852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45958.627667476852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45958.627667476852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45958.627667476852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45958.627667476852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45958.627667476852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45958.627667476852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45958.627667476852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45958.627667476852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45958.627667476852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45958.627667476852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45958.627667476852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45958.627667476852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45958.627667476852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45958.627667476852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45958.627667476852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45958.627667476852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45958.627667476852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45958.627667476852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45958.627667476852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45958.627667476852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45958.627667476852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45958.627667476852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45958.627667476852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45958.627667476852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45958.627667476852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45958.627667476852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45958.627667476852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45958.627667476852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45958.627667476852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45958.627667476852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45958.627667476852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45958.627667476852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45958.627667476852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45958.627667476852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45958.627667476852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45958.627667476852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45958.627667476852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45958.627667476852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45958.627667476852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45958.627667476852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45958.627667476852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45958.627667476852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45958.627667476852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45958.627667476852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45958.627667476852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45958.627667476852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45958.627667476852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45958.627667476852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45958.627667476852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45958.627667476852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45958.627667476852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45958.627667476852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45958.627667476852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45958.627667476852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45958.627667476852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45958.627667476852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45958.627667476852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45958.627667476852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45958.627667476852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45958.627667476852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45958.627667476852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45958.627667476852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45958.627667476852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45958.627667476852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45958.627667476852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45958.627667476852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45958.627667476852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45958.627667476852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45958.627667476852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45958.627667476852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45958.627667476852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45958.627667476852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45958.627667476852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45958.627667476852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45958.627667476852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45958.627667476852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45958.627667476852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45958.627667476852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45958.627667476852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45958.627667476852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45958.627667476852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45958.627667476852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45958.627667476852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45958.627667476852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45958.627667476852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45958.627667476852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45958.627667476852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45958.627667476852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45958.627667476852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45958.627667476852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45958.627667476852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45958.627667476852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45958.627667476852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45958.627667476852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45958.627667476852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45958.627667476852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45958.627667476852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45958.627667476852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45958.627667476852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45958.627667476852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45958.627667476852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45958.627667476852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45958.627667476852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45958.627667476852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45958.627667476852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45958.627667476852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45958.627667476852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45958.627667476852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45958.627667476852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45958.627667476852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45958.627667476852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45958.627667476852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45958.627667476852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45958.627667476852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45958.627667476852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45958.627667476852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45958.627667476852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45958.627667476852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45958.627667476852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45958.627667476852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45958.627667476852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45958.627667476852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45958.627667476852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45958.627667476852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45958.627667476852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45958.627667476852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45958.627667476852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45958.627667476852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45958.627667476852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45958.627667476852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45958.627667476852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45958.627667476852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45958.627667476852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45958.627667476852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45958.627667476852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45958.627667476852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45958.627667476852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45958.627667476852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45958.627667476852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45958.627667476852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45958.627667476852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45958.627667476852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45958.627667476852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45958.627667476852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45958.627667476852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45958.627667476852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45958.627667476852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45958.627667476852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45958.627667476852</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1</v>
      </c>
      <c r="D2" s="103" t="s">
        <v>34688</v>
      </c>
      <c r="E2" s="106" t="s">
        <v>38998</v>
      </c>
      <c r="F2" s="107">
        <v>45958.505972222221</v>
      </c>
      <c r="G2" s="77">
        <f ca="1">IFERROR(NOW()-F2,"-")</f>
        <v>0.12169525463104947</v>
      </c>
      <c r="H2" s="107">
        <v>45958.505972222221</v>
      </c>
      <c r="I2" s="103" t="str">
        <f>IFERROR(VLOOKUP(D2,DB!A:F,6,0),"")</f>
        <v>Generator-SG</v>
      </c>
      <c r="J2" s="102" t="str">
        <f>IFERROR(VLOOKUP(D2,DB!A:G,7,0),"")</f>
        <v>Dead</v>
      </c>
      <c r="K2" s="108" t="s">
        <v>39100</v>
      </c>
      <c r="L2" s="109" t="str">
        <f>IFERROR(VLOOKUP(D2,DB!A:I,9,0),"")</f>
        <v>Latis</v>
      </c>
    </row>
    <row r="3" spans="1:16383" ht="31.5" customHeight="1">
      <c r="A3" s="104"/>
      <c r="B3" s="103" t="str">
        <f>IFERROR(VLOOKUP(D3,DB!A:K,11,0),"")</f>
        <v/>
      </c>
      <c r="C3" s="105"/>
      <c r="D3" s="103"/>
      <c r="E3" s="106"/>
      <c r="F3" s="107"/>
      <c r="G3" s="77">
        <f ca="1">IFERROR(NOW()-F3,"-")</f>
        <v>45958.627667476852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45958.627667476852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45958.627667476852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45958.627667476852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45958.627667476852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45958.627667476852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45958.627667476852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45958.627667476852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45958.627667476852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45958.627667476852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45958.627667476852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45958.627667476852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45958.627667476852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45958.627667476852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45958.627667476852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45958.627667476852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45958.627667476852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45958.627667476852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45958.627667476852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45958.627667476852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45958.627667476852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45958.627667476852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45958.627667476852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45958.627667476852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45958.627667476852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45958.627667476852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45958.627667476852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45958.627667476852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45958.627667476852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45958.627667476852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45958.627667476852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45958.627667476852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45958.627667476852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45958.627667476852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45958.627667476852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45958.627667476852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45958.627667476852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45958.627667476852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45958.627667476852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45958.627667476852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45958.627667476852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45958.627667476852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45958.627667476852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45958.627667476852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45958.627667476852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45958.627667476852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45958.627667476852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45958.627667476852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45958.627667476852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45958.627667476852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45958.627667476852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45958.627667476852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45958.627667476852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45958.627667476852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45958.627667476852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45958.627667476852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45958.627667476852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45958.627667476852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45958.627667476852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45958.627667476852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45958.627667476852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45958.627667476852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45958.627667476852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45958.627667476852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45958.627667476852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45958.627667476852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45958.627667476852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45958.627667476852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45958.627667476852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45958.627667476852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45958.627667476852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45958.627667476852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45958.627667476852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45958.627667476852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45958.627667476852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45958.627667476852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45958.627667476852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45958.627667476852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45958.627667476852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45958.627667476852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45958.627667476852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45958.627667476852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45958.627667476852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45958.627667476852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45958.627667476852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45958.627667476852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45958.627667476852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45958.627667476852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45958.627667476852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45958.627667476852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45958.627667476852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45958.627667476852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45958.627667476852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45958.627667476852</v>
      </c>
      <c r="H96" s="107"/>
      <c r="I96" s="103" t="str">
        <f>IFERROR(VLOOKUP(D96,DB!A:F,6,0),"")</f>
        <v/>
      </c>
      <c r="J96" s="102" t="str">
        <f>IFERROR(VLOOKUP(D96,DB!A:G,7,0),"")</f>
        <v/>
      </c>
      <c r="K96" s="108"/>
      <c r="L96" s="109" t="str">
        <f>IFERROR(VLOOKUP(D96,DB!A:I,9,0),"")</f>
        <v/>
      </c>
    </row>
  </sheetData>
  <dataValidations count="2">
    <dataValidation allowBlank="1" showInputMessage="1" showErrorMessage="1" sqref="E1" xr:uid="{380493DB-286A-4683-AF55-C78F04945A49}"/>
    <dataValidation type="list" allowBlank="1" showInputMessage="1" showErrorMessage="1" sqref="E2: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2025-10-28T12:06:19Z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